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ark\OneDrive\Desktop\MasterThesis\"/>
    </mc:Choice>
  </mc:AlternateContent>
  <xr:revisionPtr revIDLastSave="0" documentId="13_ncr:1_{1B4DC759-8E22-42C7-8BC3-5AD0CA020FA3}" xr6:coauthVersionLast="47" xr6:coauthVersionMax="47" xr10:uidLastSave="{00000000-0000-0000-0000-000000000000}"/>
  <bookViews>
    <workbookView xWindow="5580" yWindow="1200" windowWidth="29085" windowHeight="15540" activeTab="1" xr2:uid="{D2F809D2-5230-4DD2-A3F1-B0D45DC7FD25}"/>
  </bookViews>
  <sheets>
    <sheet name="BVOL" sheetId="1" r:id="rId1"/>
    <sheet name="STRIKE" sheetId="2" r:id="rId2"/>
    <sheet name="STRADDLE" sheetId="3" r:id="rId3"/>
    <sheet name="BSSTRADDLE" sheetId="4" r:id="rId4"/>
    <sheet name="ARTICLE" sheetId="5" r:id="rId5"/>
  </sheets>
  <definedNames>
    <definedName name="_xlcn.WorksheetConnection_Table11" hidden="1">Table1[]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1" name="Table1" connection="WorksheetConnection_Table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9" i="2" l="1"/>
  <c r="D10" i="2"/>
  <c r="D11" i="2"/>
  <c r="D12" i="2"/>
  <c r="D13" i="2"/>
  <c r="D14" i="2"/>
  <c r="D15" i="2"/>
  <c r="D16" i="2"/>
  <c r="D17" i="2"/>
  <c r="D18" i="2"/>
  <c r="D19" i="2"/>
  <c r="D20" i="2"/>
  <c r="D21" i="2"/>
  <c r="D22" i="2"/>
  <c r="D8" i="2"/>
  <c r="D17" i="1"/>
  <c r="D18" i="1"/>
  <c r="D19" i="1"/>
  <c r="D20" i="1"/>
  <c r="D21" i="1"/>
  <c r="D22" i="1"/>
  <c r="D14" i="1"/>
  <c r="D15" i="1"/>
  <c r="D16" i="1"/>
  <c r="D13" i="1"/>
  <c r="E5" i="3"/>
  <c r="F5" i="3"/>
  <c r="G5" i="3"/>
  <c r="H5" i="3"/>
  <c r="I5" i="3"/>
  <c r="J5" i="3"/>
  <c r="K5" i="3"/>
  <c r="L5" i="3"/>
  <c r="M5" i="3"/>
  <c r="N5" i="3"/>
  <c r="O5" i="3"/>
  <c r="P5" i="3"/>
  <c r="E6" i="3"/>
  <c r="F6" i="3"/>
  <c r="G6" i="3"/>
  <c r="H6" i="3"/>
  <c r="I6" i="3"/>
  <c r="J6" i="3"/>
  <c r="K6" i="3"/>
  <c r="L6" i="3"/>
  <c r="M6" i="3"/>
  <c r="N6" i="3"/>
  <c r="O6" i="3"/>
  <c r="P6" i="3"/>
  <c r="E7" i="3"/>
  <c r="F7" i="3"/>
  <c r="G7" i="3"/>
  <c r="H7" i="3"/>
  <c r="I7" i="3"/>
  <c r="J7" i="3"/>
  <c r="K7" i="3"/>
  <c r="L7" i="3"/>
  <c r="M7" i="3"/>
  <c r="N7" i="3"/>
  <c r="O7" i="3"/>
  <c r="P7" i="3"/>
  <c r="E8" i="3"/>
  <c r="F8" i="3"/>
  <c r="G8" i="3"/>
  <c r="H8" i="3"/>
  <c r="I8" i="3"/>
  <c r="J8" i="3"/>
  <c r="K8" i="3"/>
  <c r="L8" i="3"/>
  <c r="M8" i="3"/>
  <c r="N8" i="3"/>
  <c r="O8" i="3"/>
  <c r="P8" i="3"/>
  <c r="E9" i="3"/>
  <c r="F9" i="3"/>
  <c r="G9" i="3"/>
  <c r="H9" i="3"/>
  <c r="I9" i="3"/>
  <c r="J9" i="3"/>
  <c r="K9" i="3"/>
  <c r="L9" i="3"/>
  <c r="M9" i="3"/>
  <c r="N9" i="3"/>
  <c r="O9" i="3"/>
  <c r="P9" i="3"/>
  <c r="E10" i="3"/>
  <c r="F10" i="3"/>
  <c r="G10" i="3"/>
  <c r="H10" i="3"/>
  <c r="I10" i="3"/>
  <c r="J10" i="3"/>
  <c r="K10" i="3"/>
  <c r="L10" i="3"/>
  <c r="M10" i="3"/>
  <c r="N10" i="3"/>
  <c r="O10" i="3"/>
  <c r="P10" i="3"/>
  <c r="E11" i="3"/>
  <c r="F11" i="3"/>
  <c r="G11" i="3"/>
  <c r="H11" i="3"/>
  <c r="I11" i="3"/>
  <c r="J11" i="3"/>
  <c r="K11" i="3"/>
  <c r="L11" i="3"/>
  <c r="M11" i="3"/>
  <c r="N11" i="3"/>
  <c r="O11" i="3"/>
  <c r="P11" i="3"/>
  <c r="E12" i="3"/>
  <c r="F12" i="3"/>
  <c r="G12" i="3"/>
  <c r="H12" i="3"/>
  <c r="I12" i="3"/>
  <c r="J12" i="3"/>
  <c r="K12" i="3"/>
  <c r="L12" i="3"/>
  <c r="M12" i="3"/>
  <c r="N12" i="3"/>
  <c r="O12" i="3"/>
  <c r="P12" i="3"/>
  <c r="E13" i="3"/>
  <c r="F13" i="3"/>
  <c r="G13" i="3"/>
  <c r="H13" i="3"/>
  <c r="I13" i="3"/>
  <c r="J13" i="3"/>
  <c r="K13" i="3"/>
  <c r="L13" i="3"/>
  <c r="M13" i="3"/>
  <c r="N13" i="3"/>
  <c r="O13" i="3"/>
  <c r="P13" i="3"/>
  <c r="E14" i="3"/>
  <c r="F14" i="3"/>
  <c r="G14" i="3"/>
  <c r="H14" i="3"/>
  <c r="I14" i="3"/>
  <c r="J14" i="3"/>
  <c r="K14" i="3"/>
  <c r="L14" i="3"/>
  <c r="M14" i="3"/>
  <c r="N14" i="3"/>
  <c r="O14" i="3"/>
  <c r="P14" i="3"/>
  <c r="E15" i="3"/>
  <c r="F15" i="3"/>
  <c r="G15" i="3"/>
  <c r="H15" i="3"/>
  <c r="I15" i="3"/>
  <c r="J15" i="3"/>
  <c r="K15" i="3"/>
  <c r="L15" i="3"/>
  <c r="M15" i="3"/>
  <c r="N15" i="3"/>
  <c r="O15" i="3"/>
  <c r="P15" i="3"/>
  <c r="E16" i="3"/>
  <c r="F16" i="3"/>
  <c r="G16" i="3"/>
  <c r="H16" i="3"/>
  <c r="I16" i="3"/>
  <c r="J16" i="3"/>
  <c r="K16" i="3"/>
  <c r="L16" i="3"/>
  <c r="M16" i="3"/>
  <c r="N16" i="3"/>
  <c r="O16" i="3"/>
  <c r="P16" i="3"/>
  <c r="E17" i="3"/>
  <c r="F17" i="3"/>
  <c r="G17" i="3"/>
  <c r="H17" i="3"/>
  <c r="I17" i="3"/>
  <c r="J17" i="3"/>
  <c r="K17" i="3"/>
  <c r="L17" i="3"/>
  <c r="M17" i="3"/>
  <c r="N17" i="3"/>
  <c r="O17" i="3"/>
  <c r="P17" i="3"/>
  <c r="E18" i="3"/>
  <c r="F18" i="3"/>
  <c r="G18" i="3"/>
  <c r="H18" i="3"/>
  <c r="I18" i="3"/>
  <c r="J18" i="3"/>
  <c r="K18" i="3"/>
  <c r="L18" i="3"/>
  <c r="M18" i="3"/>
  <c r="N18" i="3"/>
  <c r="O18" i="3"/>
  <c r="P18" i="3"/>
  <c r="E19" i="3"/>
  <c r="F19" i="3"/>
  <c r="G19" i="3"/>
  <c r="H19" i="3"/>
  <c r="I19" i="3"/>
  <c r="J19" i="3"/>
  <c r="K19" i="3"/>
  <c r="L19" i="3"/>
  <c r="M19" i="3"/>
  <c r="N19" i="3"/>
  <c r="O19" i="3"/>
  <c r="P19" i="3"/>
  <c r="E20" i="3"/>
  <c r="F20" i="3"/>
  <c r="G20" i="3"/>
  <c r="H20" i="3"/>
  <c r="I20" i="3"/>
  <c r="J20" i="3"/>
  <c r="K20" i="3"/>
  <c r="L20" i="3"/>
  <c r="M20" i="3"/>
  <c r="N20" i="3"/>
  <c r="O20" i="3"/>
  <c r="P20" i="3"/>
  <c r="E21" i="3"/>
  <c r="F21" i="3"/>
  <c r="G21" i="3"/>
  <c r="H21" i="3"/>
  <c r="I21" i="3"/>
  <c r="J21" i="3"/>
  <c r="K21" i="3"/>
  <c r="L21" i="3"/>
  <c r="M21" i="3"/>
  <c r="N21" i="3"/>
  <c r="O21" i="3"/>
  <c r="P21" i="3"/>
  <c r="E22" i="3"/>
  <c r="F22" i="3"/>
  <c r="G22" i="3"/>
  <c r="H22" i="3"/>
  <c r="I22" i="3"/>
  <c r="J22" i="3"/>
  <c r="K22" i="3"/>
  <c r="L22" i="3"/>
  <c r="M22" i="3"/>
  <c r="N22" i="3"/>
  <c r="O22" i="3"/>
  <c r="P22" i="3"/>
  <c r="F4" i="3"/>
  <c r="G4" i="3"/>
  <c r="H4" i="3"/>
  <c r="I4" i="3"/>
  <c r="J4" i="3"/>
  <c r="K4" i="3"/>
  <c r="L4" i="3"/>
  <c r="M4" i="3"/>
  <c r="N4" i="3"/>
  <c r="O4" i="3"/>
  <c r="P4" i="3"/>
  <c r="E4" i="3"/>
  <c r="F3" i="3"/>
  <c r="G3" i="3"/>
  <c r="H3" i="3"/>
  <c r="I3" i="3"/>
  <c r="J3" i="3"/>
  <c r="K3" i="3"/>
  <c r="L3" i="3"/>
  <c r="M3" i="3"/>
  <c r="N3" i="3"/>
  <c r="O3" i="3"/>
  <c r="P3" i="3"/>
  <c r="E3" i="3"/>
  <c r="D5" i="3"/>
  <c r="D6" i="3"/>
  <c r="D7" i="3"/>
  <c r="D8" i="3"/>
  <c r="D9" i="3"/>
  <c r="D10" i="3"/>
  <c r="D11" i="3"/>
  <c r="D12" i="3"/>
  <c r="D13" i="3"/>
  <c r="D14" i="3"/>
  <c r="D15" i="3"/>
  <c r="D16" i="3"/>
  <c r="D17" i="3"/>
  <c r="D18" i="3"/>
  <c r="D19" i="3"/>
  <c r="D20" i="3"/>
  <c r="D21" i="3"/>
  <c r="D22" i="3"/>
  <c r="D4" i="3"/>
  <c r="E4" i="4"/>
  <c r="P3" i="2"/>
  <c r="O3" i="2"/>
  <c r="N3" i="2"/>
  <c r="M3" i="2"/>
  <c r="L3" i="2"/>
  <c r="K3" i="2"/>
  <c r="J3" i="2"/>
  <c r="I3" i="2"/>
  <c r="H3" i="2"/>
  <c r="Q2" i="5" l="1"/>
  <c r="B17" i="5"/>
  <c r="B16" i="5"/>
  <c r="B15" i="5"/>
  <c r="B14" i="5"/>
  <c r="B13" i="5"/>
  <c r="B12" i="5"/>
  <c r="B11" i="5"/>
  <c r="B10" i="5"/>
  <c r="B9" i="5"/>
  <c r="B8" i="5"/>
  <c r="B7" i="5"/>
  <c r="B6" i="5"/>
  <c r="B5" i="5"/>
  <c r="B4" i="5"/>
  <c r="P2" i="5"/>
  <c r="O2" i="5"/>
  <c r="N2" i="5"/>
  <c r="M2" i="5"/>
  <c r="L2" i="5"/>
  <c r="K2" i="5"/>
  <c r="J2" i="5"/>
  <c r="I2" i="5"/>
  <c r="H2" i="5"/>
  <c r="G2" i="5"/>
  <c r="F2" i="5"/>
  <c r="E2" i="5"/>
  <c r="E5" i="4"/>
  <c r="F5" i="4"/>
  <c r="G5" i="4"/>
  <c r="H5" i="4"/>
  <c r="I5" i="4"/>
  <c r="J5" i="4"/>
  <c r="K5" i="4"/>
  <c r="L5" i="4"/>
  <c r="M5" i="4"/>
  <c r="N5" i="4"/>
  <c r="O5" i="4"/>
  <c r="P5" i="4"/>
  <c r="E6" i="4"/>
  <c r="F6" i="4"/>
  <c r="G6" i="4"/>
  <c r="H6" i="4"/>
  <c r="I6" i="4"/>
  <c r="J6" i="4"/>
  <c r="K6" i="4"/>
  <c r="L6" i="4"/>
  <c r="M6" i="4"/>
  <c r="N6" i="4"/>
  <c r="O6" i="4"/>
  <c r="P6" i="4"/>
  <c r="E7" i="4"/>
  <c r="F7" i="4"/>
  <c r="G7" i="4"/>
  <c r="H7" i="4"/>
  <c r="I7" i="4"/>
  <c r="J7" i="4"/>
  <c r="K7" i="4"/>
  <c r="L7" i="4"/>
  <c r="M7" i="4"/>
  <c r="N7" i="4"/>
  <c r="O7" i="4"/>
  <c r="P7" i="4"/>
  <c r="E8" i="4"/>
  <c r="F8" i="4"/>
  <c r="G8" i="4"/>
  <c r="H8" i="4"/>
  <c r="I8" i="4"/>
  <c r="J8" i="4"/>
  <c r="K8" i="4"/>
  <c r="L8" i="4"/>
  <c r="M8" i="4"/>
  <c r="N8" i="4"/>
  <c r="O8" i="4"/>
  <c r="P8" i="4"/>
  <c r="E9" i="4"/>
  <c r="F9" i="4"/>
  <c r="G9" i="4"/>
  <c r="H9" i="4"/>
  <c r="I9" i="4"/>
  <c r="J9" i="4"/>
  <c r="K9" i="4"/>
  <c r="L9" i="4"/>
  <c r="M9" i="4"/>
  <c r="N9" i="4"/>
  <c r="O9" i="4"/>
  <c r="P9" i="4"/>
  <c r="E10" i="4"/>
  <c r="F10" i="4"/>
  <c r="G10" i="4"/>
  <c r="H10" i="4"/>
  <c r="I10" i="4"/>
  <c r="J10" i="4"/>
  <c r="K10" i="4"/>
  <c r="L10" i="4"/>
  <c r="M10" i="4"/>
  <c r="N10" i="4"/>
  <c r="O10" i="4"/>
  <c r="P10" i="4"/>
  <c r="E11" i="4"/>
  <c r="F11" i="4"/>
  <c r="G11" i="4"/>
  <c r="H11" i="4"/>
  <c r="I11" i="4"/>
  <c r="J11" i="4"/>
  <c r="K11" i="4"/>
  <c r="L11" i="4"/>
  <c r="M11" i="4"/>
  <c r="N11" i="4"/>
  <c r="O11" i="4"/>
  <c r="P11" i="4"/>
  <c r="E12" i="4"/>
  <c r="F12" i="4"/>
  <c r="G12" i="4"/>
  <c r="H12" i="4"/>
  <c r="I12" i="4"/>
  <c r="J12" i="4"/>
  <c r="K12" i="4"/>
  <c r="L12" i="4"/>
  <c r="M12" i="4"/>
  <c r="N12" i="4"/>
  <c r="O12" i="4"/>
  <c r="P12" i="4"/>
  <c r="E13" i="4"/>
  <c r="F13" i="4"/>
  <c r="G13" i="4"/>
  <c r="H13" i="4"/>
  <c r="I13" i="4"/>
  <c r="J13" i="4"/>
  <c r="K13" i="4"/>
  <c r="L13" i="4"/>
  <c r="M13" i="4"/>
  <c r="N13" i="4"/>
  <c r="O13" i="4"/>
  <c r="P13" i="4"/>
  <c r="E14" i="4"/>
  <c r="F14" i="4"/>
  <c r="G14" i="4"/>
  <c r="H14" i="4"/>
  <c r="I14" i="4"/>
  <c r="J14" i="4"/>
  <c r="K14" i="4"/>
  <c r="L14" i="4"/>
  <c r="M14" i="4"/>
  <c r="N14" i="4"/>
  <c r="O14" i="4"/>
  <c r="P14" i="4"/>
  <c r="E15" i="4"/>
  <c r="F15" i="4"/>
  <c r="G15" i="4"/>
  <c r="H15" i="4"/>
  <c r="I15" i="4"/>
  <c r="J15" i="4"/>
  <c r="K15" i="4"/>
  <c r="L15" i="4"/>
  <c r="M15" i="4"/>
  <c r="N15" i="4"/>
  <c r="O15" i="4"/>
  <c r="P15" i="4"/>
  <c r="E16" i="4"/>
  <c r="F16" i="4"/>
  <c r="G16" i="4"/>
  <c r="H16" i="4"/>
  <c r="I16" i="4"/>
  <c r="J16" i="4"/>
  <c r="K16" i="4"/>
  <c r="L16" i="4"/>
  <c r="M16" i="4"/>
  <c r="N16" i="4"/>
  <c r="O16" i="4"/>
  <c r="P16" i="4"/>
  <c r="E17" i="4"/>
  <c r="F17" i="4"/>
  <c r="G17" i="4"/>
  <c r="H17" i="4"/>
  <c r="I17" i="4"/>
  <c r="J17" i="4"/>
  <c r="K17" i="4"/>
  <c r="L17" i="4"/>
  <c r="M17" i="4"/>
  <c r="N17" i="4"/>
  <c r="O17" i="4"/>
  <c r="P17" i="4"/>
  <c r="E18" i="4"/>
  <c r="F18" i="4"/>
  <c r="G18" i="4"/>
  <c r="H18" i="4"/>
  <c r="I18" i="4"/>
  <c r="J18" i="4"/>
  <c r="K18" i="4"/>
  <c r="L18" i="4"/>
  <c r="M18" i="4"/>
  <c r="N18" i="4"/>
  <c r="O18" i="4"/>
  <c r="P18" i="4"/>
  <c r="E19" i="4"/>
  <c r="F19" i="4"/>
  <c r="G19" i="4"/>
  <c r="H19" i="4"/>
  <c r="I19" i="4"/>
  <c r="J19" i="4"/>
  <c r="K19" i="4"/>
  <c r="L19" i="4"/>
  <c r="M19" i="4"/>
  <c r="N19" i="4"/>
  <c r="O19" i="4"/>
  <c r="P19" i="4"/>
  <c r="E20" i="4"/>
  <c r="F20" i="4"/>
  <c r="G20" i="4"/>
  <c r="H20" i="4"/>
  <c r="I20" i="4"/>
  <c r="J20" i="4"/>
  <c r="K20" i="4"/>
  <c r="L20" i="4"/>
  <c r="M20" i="4"/>
  <c r="N20" i="4"/>
  <c r="O20" i="4"/>
  <c r="P20" i="4"/>
  <c r="E21" i="4"/>
  <c r="F21" i="4"/>
  <c r="G21" i="4"/>
  <c r="H21" i="4"/>
  <c r="I21" i="4"/>
  <c r="J21" i="4"/>
  <c r="K21" i="4"/>
  <c r="L21" i="4"/>
  <c r="M21" i="4"/>
  <c r="N21" i="4"/>
  <c r="O21" i="4"/>
  <c r="P21" i="4"/>
  <c r="E22" i="4"/>
  <c r="F22" i="4"/>
  <c r="G22" i="4"/>
  <c r="H22" i="4"/>
  <c r="I22" i="4"/>
  <c r="J22" i="4"/>
  <c r="K22" i="4"/>
  <c r="L22" i="4"/>
  <c r="M22" i="4"/>
  <c r="N22" i="4"/>
  <c r="O22" i="4"/>
  <c r="P22" i="4"/>
  <c r="F4" i="4"/>
  <c r="G4" i="4"/>
  <c r="H4" i="4"/>
  <c r="I4" i="4"/>
  <c r="J4" i="4"/>
  <c r="K4" i="4"/>
  <c r="L4" i="4"/>
  <c r="M4" i="4"/>
  <c r="N4" i="4"/>
  <c r="O4" i="4"/>
  <c r="P4" i="4"/>
  <c r="B22" i="4"/>
  <c r="B21" i="4"/>
  <c r="B20" i="4"/>
  <c r="B19" i="4"/>
  <c r="B18" i="4"/>
  <c r="B17" i="4"/>
  <c r="B16" i="4"/>
  <c r="B15" i="4"/>
  <c r="B14" i="4"/>
  <c r="B13" i="4"/>
  <c r="B12" i="4"/>
  <c r="B11" i="4"/>
  <c r="B10" i="4"/>
  <c r="B9" i="4"/>
  <c r="B8" i="4"/>
  <c r="B7" i="4"/>
  <c r="A7" i="4"/>
  <c r="A6" i="4"/>
  <c r="A5" i="4"/>
  <c r="A4" i="4"/>
  <c r="P2" i="4"/>
  <c r="O2" i="4"/>
  <c r="N2" i="4"/>
  <c r="M2" i="4"/>
  <c r="L2" i="4"/>
  <c r="K2" i="4"/>
  <c r="J2" i="4"/>
  <c r="I2" i="4"/>
  <c r="H2" i="4"/>
  <c r="G2" i="4"/>
  <c r="F2" i="4"/>
  <c r="E2" i="4"/>
  <c r="F29" i="3"/>
  <c r="E27" i="3"/>
  <c r="B22" i="3"/>
  <c r="B21" i="3"/>
  <c r="B20" i="3"/>
  <c r="B19" i="3"/>
  <c r="B18" i="3"/>
  <c r="B17" i="3"/>
  <c r="B16" i="3"/>
  <c r="B15" i="3"/>
  <c r="B14" i="3"/>
  <c r="B13" i="3"/>
  <c r="B12" i="3"/>
  <c r="B11" i="3"/>
  <c r="B10" i="3"/>
  <c r="B9" i="3"/>
  <c r="B8" i="3"/>
  <c r="B7" i="3"/>
  <c r="A7" i="3"/>
  <c r="B6" i="3"/>
  <c r="A6" i="3"/>
  <c r="B5" i="3"/>
  <c r="A5" i="3"/>
  <c r="B4" i="3"/>
  <c r="A4" i="3"/>
  <c r="P2" i="3"/>
  <c r="O2" i="3"/>
  <c r="N2" i="3"/>
  <c r="M2" i="3"/>
  <c r="L2" i="3"/>
  <c r="K2" i="3"/>
  <c r="J2" i="3"/>
  <c r="I2" i="3"/>
  <c r="H2" i="3"/>
  <c r="G2" i="3"/>
  <c r="F2" i="3"/>
  <c r="E2" i="3"/>
  <c r="B22" i="2"/>
  <c r="B21" i="2"/>
  <c r="B20" i="2"/>
  <c r="B19" i="2"/>
  <c r="B18" i="2"/>
  <c r="B17" i="2"/>
  <c r="B16" i="2"/>
  <c r="B15" i="2"/>
  <c r="B14" i="2"/>
  <c r="B13" i="2"/>
  <c r="B12" i="2"/>
  <c r="B11" i="2"/>
  <c r="B10" i="2"/>
  <c r="B9" i="2"/>
  <c r="B8" i="2"/>
  <c r="B7" i="2"/>
  <c r="A7" i="2"/>
  <c r="A6" i="2"/>
  <c r="B6" i="2" s="1"/>
  <c r="B5" i="2"/>
  <c r="A5" i="2"/>
  <c r="A4" i="2"/>
  <c r="B4" i="2" s="1"/>
  <c r="P2" i="2"/>
  <c r="O2" i="2"/>
  <c r="N2" i="2"/>
  <c r="M2" i="2"/>
  <c r="L2" i="2"/>
  <c r="K2" i="2"/>
  <c r="J2" i="2"/>
  <c r="I2" i="2"/>
  <c r="H2" i="2"/>
  <c r="G2" i="2"/>
  <c r="F2" i="2"/>
  <c r="E2" i="2"/>
  <c r="F2" i="1"/>
  <c r="G2" i="1"/>
  <c r="H2" i="1"/>
  <c r="I2" i="1"/>
  <c r="J2" i="1"/>
  <c r="K2" i="1"/>
  <c r="L2" i="1"/>
  <c r="M2" i="1"/>
  <c r="N2" i="1"/>
  <c r="O2" i="1"/>
  <c r="P2" i="1"/>
  <c r="E2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4" i="1"/>
  <c r="A7" i="1"/>
  <c r="A6" i="1"/>
  <c r="A5" i="1"/>
  <c r="A4" i="1"/>
  <c r="G26" i="3" l="1"/>
  <c r="B6" i="4"/>
  <c r="B5" i="4"/>
  <c r="B4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ADF433C-E5A5-4F12-B1D7-165E9CD841C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4959E801-5328-4AD4-B68A-13F39CBC9611}" name="WorksheetConnection_Table1" type="102" refreshedVersion="8" minRefreshableVersion="5">
    <extLst>
      <ext xmlns:x15="http://schemas.microsoft.com/office/spreadsheetml/2010/11/main" uri="{DE250136-89BD-433C-8126-D09CA5730AF9}">
        <x15:connection id="Table1">
          <x15:rangePr sourceName="_xlcn.WorksheetConnection_Table11"/>
        </x15:connection>
      </ext>
    </extLst>
  </connection>
</connections>
</file>

<file path=xl/sharedStrings.xml><?xml version="1.0" encoding="utf-8"?>
<sst xmlns="http://schemas.openxmlformats.org/spreadsheetml/2006/main" count="70" uniqueCount="29">
  <si>
    <t>TENOR</t>
  </si>
  <si>
    <t>YEARS</t>
  </si>
  <si>
    <t>MONTHS</t>
  </si>
  <si>
    <t>EXPIRY</t>
  </si>
  <si>
    <t>STRIKE</t>
  </si>
  <si>
    <t>BVOL</t>
  </si>
  <si>
    <t>STRADDLE</t>
  </si>
  <si>
    <t>NormPDF(0)=</t>
  </si>
  <si>
    <t>1M</t>
  </si>
  <si>
    <t>3M</t>
  </si>
  <si>
    <t>9M</t>
  </si>
  <si>
    <t>6M</t>
  </si>
  <si>
    <t>1Y</t>
  </si>
  <si>
    <t>2Y</t>
  </si>
  <si>
    <t>5Y</t>
  </si>
  <si>
    <t>10Y</t>
  </si>
  <si>
    <t>15Y</t>
  </si>
  <si>
    <t>20Y</t>
  </si>
  <si>
    <t>30Y</t>
  </si>
  <si>
    <t>3Y</t>
  </si>
  <si>
    <t>4Y</t>
  </si>
  <si>
    <t>7Y</t>
  </si>
  <si>
    <t>12Y</t>
  </si>
  <si>
    <t>25Y</t>
  </si>
  <si>
    <t>BETA1</t>
  </si>
  <si>
    <t>BETA2</t>
  </si>
  <si>
    <t>BETA3</t>
  </si>
  <si>
    <t>TAU1</t>
  </si>
  <si>
    <t>TAU2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</si>
</sst>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D4D4D4"/>
      <name val="Consolas"/>
      <family val="3"/>
    </font>
    <font>
      <sz val="12"/>
      <color rgb="FF555555"/>
      <name val="Open Sans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7F7F7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medium">
        <color rgb="FFFFFFFF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2" fontId="0" fillId="0" borderId="1" xfId="0" applyNumberFormat="1" applyBorder="1"/>
    <xf numFmtId="2" fontId="0" fillId="0" borderId="2" xfId="0" applyNumberFormat="1" applyBorder="1"/>
    <xf numFmtId="0" fontId="0" fillId="0" borderId="0" xfId="0" applyAlignment="1">
      <alignment horizontal="right" vertical="top"/>
    </xf>
    <xf numFmtId="0" fontId="1" fillId="0" borderId="0" xfId="0" applyFont="1"/>
    <xf numFmtId="164" fontId="0" fillId="0" borderId="0" xfId="0" applyNumberFormat="1"/>
    <xf numFmtId="165" fontId="0" fillId="0" borderId="0" xfId="0" applyNumberFormat="1"/>
    <xf numFmtId="0" fontId="0" fillId="2" borderId="0" xfId="0" applyFill="1"/>
    <xf numFmtId="165" fontId="0" fillId="0" borderId="1" xfId="0" applyNumberFormat="1" applyBorder="1"/>
    <xf numFmtId="1" fontId="0" fillId="0" borderId="1" xfId="0" applyNumberFormat="1" applyBorder="1"/>
    <xf numFmtId="1" fontId="0" fillId="0" borderId="0" xfId="0" applyNumberFormat="1"/>
    <xf numFmtId="0" fontId="2" fillId="0" borderId="0" xfId="0" applyFont="1"/>
    <xf numFmtId="0" fontId="3" fillId="3" borderId="3" xfId="0" applyFont="1" applyFill="1" applyBorder="1" applyAlignment="1">
      <alignment horizontal="left" vertical="center" indent="1"/>
    </xf>
    <xf numFmtId="0" fontId="3" fillId="0" borderId="3" xfId="0" applyFont="1" applyBorder="1" applyAlignment="1">
      <alignment horizontal="left" vertical="center" indent="1"/>
    </xf>
  </cellXfs>
  <cellStyles count="1">
    <cellStyle name="Normal" xfId="0" builtinId="0"/>
  </cellStyles>
  <dxfs count="12"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powerPivotData" Target="model/item.data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BVOL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view3D>
      <c:rotX val="10"/>
      <c:rotY val="120"/>
      <c:rAngAx val="0"/>
      <c:perspective val="5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5.7300207295566348E-2"/>
          <c:y val="9.2006192564859438E-2"/>
          <c:w val="0.89844033657922329"/>
          <c:h val="0.75556342495870843"/>
        </c:manualLayout>
      </c:layout>
      <c:surface3DChart>
        <c:wireframe val="0"/>
        <c:ser>
          <c:idx val="0"/>
          <c:order val="0"/>
          <c:tx>
            <c:strRef>
              <c:f>BVOL!$E$3</c:f>
              <c:strCache>
                <c:ptCount val="1"/>
                <c:pt idx="0">
                  <c:v>1Y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BVOL!$E$4:$E$22</c:f>
              <c:numCache>
                <c:formatCode>0.00</c:formatCode>
                <c:ptCount val="19"/>
                <c:pt idx="0">
                  <c:v>164.66</c:v>
                </c:pt>
                <c:pt idx="1">
                  <c:v>155.87</c:v>
                </c:pt>
                <c:pt idx="2">
                  <c:v>145.69999999999999</c:v>
                </c:pt>
                <c:pt idx="3">
                  <c:v>139.41999999999999</c:v>
                </c:pt>
                <c:pt idx="4">
                  <c:v>134.76</c:v>
                </c:pt>
                <c:pt idx="5">
                  <c:v>120.43</c:v>
                </c:pt>
                <c:pt idx="6">
                  <c:v>113.39</c:v>
                </c:pt>
                <c:pt idx="7">
                  <c:v>108.62</c:v>
                </c:pt>
                <c:pt idx="8">
                  <c:v>105.04</c:v>
                </c:pt>
                <c:pt idx="9">
                  <c:v>101.73</c:v>
                </c:pt>
                <c:pt idx="10">
                  <c:v>98.06</c:v>
                </c:pt>
                <c:pt idx="11">
                  <c:v>94.85</c:v>
                </c:pt>
                <c:pt idx="12">
                  <c:v>92.38</c:v>
                </c:pt>
                <c:pt idx="13">
                  <c:v>89.71</c:v>
                </c:pt>
                <c:pt idx="14">
                  <c:v>85.54</c:v>
                </c:pt>
                <c:pt idx="15">
                  <c:v>79.989999999999995</c:v>
                </c:pt>
                <c:pt idx="16">
                  <c:v>74.66</c:v>
                </c:pt>
                <c:pt idx="17">
                  <c:v>71.08</c:v>
                </c:pt>
                <c:pt idx="18">
                  <c:v>68.430000000000007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BDC-4DA4-A9B6-8EABC91E89E8}"/>
            </c:ext>
          </c:extLst>
        </c:ser>
        <c:ser>
          <c:idx val="1"/>
          <c:order val="1"/>
          <c:tx>
            <c:strRef>
              <c:f>BVOL!$F$3</c:f>
              <c:strCache>
                <c:ptCount val="1"/>
                <c:pt idx="0">
                  <c:v>2Y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BVOL!$F$4:$F$22</c:f>
              <c:numCache>
                <c:formatCode>0.00</c:formatCode>
                <c:ptCount val="19"/>
                <c:pt idx="0">
                  <c:v>192.16</c:v>
                </c:pt>
                <c:pt idx="1">
                  <c:v>174.3</c:v>
                </c:pt>
                <c:pt idx="2">
                  <c:v>155.12</c:v>
                </c:pt>
                <c:pt idx="3">
                  <c:v>145.56</c:v>
                </c:pt>
                <c:pt idx="4">
                  <c:v>138.75</c:v>
                </c:pt>
                <c:pt idx="5">
                  <c:v>121.44</c:v>
                </c:pt>
                <c:pt idx="6">
                  <c:v>113.76</c:v>
                </c:pt>
                <c:pt idx="7">
                  <c:v>109.1</c:v>
                </c:pt>
                <c:pt idx="8">
                  <c:v>104.99</c:v>
                </c:pt>
                <c:pt idx="9">
                  <c:v>101.58</c:v>
                </c:pt>
                <c:pt idx="10">
                  <c:v>98.01</c:v>
                </c:pt>
                <c:pt idx="11">
                  <c:v>94.93</c:v>
                </c:pt>
                <c:pt idx="12">
                  <c:v>92.25</c:v>
                </c:pt>
                <c:pt idx="13">
                  <c:v>89.64</c:v>
                </c:pt>
                <c:pt idx="14">
                  <c:v>85.45</c:v>
                </c:pt>
                <c:pt idx="15">
                  <c:v>79.89</c:v>
                </c:pt>
                <c:pt idx="16">
                  <c:v>74.72</c:v>
                </c:pt>
                <c:pt idx="17">
                  <c:v>70.87</c:v>
                </c:pt>
                <c:pt idx="18">
                  <c:v>68.5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BDC-4DA4-A9B6-8EABC91E89E8}"/>
            </c:ext>
          </c:extLst>
        </c:ser>
        <c:ser>
          <c:idx val="2"/>
          <c:order val="2"/>
          <c:tx>
            <c:strRef>
              <c:f>BVOL!$G$3</c:f>
              <c:strCache>
                <c:ptCount val="1"/>
                <c:pt idx="0">
                  <c:v>3Y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BVOL!$G$4:$G$22</c:f>
              <c:numCache>
                <c:formatCode>0.00</c:formatCode>
                <c:ptCount val="19"/>
                <c:pt idx="0">
                  <c:v>183.15</c:v>
                </c:pt>
                <c:pt idx="1">
                  <c:v>168.75</c:v>
                </c:pt>
                <c:pt idx="2">
                  <c:v>152.02000000000001</c:v>
                </c:pt>
                <c:pt idx="3">
                  <c:v>142.65</c:v>
                </c:pt>
                <c:pt idx="4">
                  <c:v>135.72999999999999</c:v>
                </c:pt>
                <c:pt idx="5">
                  <c:v>119.49</c:v>
                </c:pt>
                <c:pt idx="6">
                  <c:v>112.66</c:v>
                </c:pt>
                <c:pt idx="7">
                  <c:v>107.31</c:v>
                </c:pt>
                <c:pt idx="8">
                  <c:v>103.32</c:v>
                </c:pt>
                <c:pt idx="9">
                  <c:v>99.78</c:v>
                </c:pt>
                <c:pt idx="10">
                  <c:v>95.7</c:v>
                </c:pt>
                <c:pt idx="11">
                  <c:v>92.76</c:v>
                </c:pt>
                <c:pt idx="12">
                  <c:v>90.14</c:v>
                </c:pt>
                <c:pt idx="13">
                  <c:v>87.71</c:v>
                </c:pt>
                <c:pt idx="14">
                  <c:v>83.67</c:v>
                </c:pt>
                <c:pt idx="15">
                  <c:v>78.150000000000006</c:v>
                </c:pt>
                <c:pt idx="16">
                  <c:v>72.930000000000007</c:v>
                </c:pt>
                <c:pt idx="17">
                  <c:v>69.19</c:v>
                </c:pt>
                <c:pt idx="18">
                  <c:v>66.52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BDC-4DA4-A9B6-8EABC91E89E8}"/>
            </c:ext>
          </c:extLst>
        </c:ser>
        <c:ser>
          <c:idx val="3"/>
          <c:order val="3"/>
          <c:tx>
            <c:strRef>
              <c:f>BVOL!$H$3</c:f>
              <c:strCache>
                <c:ptCount val="1"/>
                <c:pt idx="0">
                  <c:v>4Y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BVOL!$H$4:$H$22</c:f>
              <c:numCache>
                <c:formatCode>0.00</c:formatCode>
                <c:ptCount val="19"/>
                <c:pt idx="0">
                  <c:v>174.63</c:v>
                </c:pt>
                <c:pt idx="1">
                  <c:v>159.44</c:v>
                </c:pt>
                <c:pt idx="2">
                  <c:v>147.06</c:v>
                </c:pt>
                <c:pt idx="3">
                  <c:v>138.5</c:v>
                </c:pt>
                <c:pt idx="4">
                  <c:v>132.25</c:v>
                </c:pt>
                <c:pt idx="5">
                  <c:v>117.83</c:v>
                </c:pt>
                <c:pt idx="6">
                  <c:v>110.87</c:v>
                </c:pt>
                <c:pt idx="7">
                  <c:v>105.86</c:v>
                </c:pt>
                <c:pt idx="8">
                  <c:v>101.57</c:v>
                </c:pt>
                <c:pt idx="9">
                  <c:v>97.77</c:v>
                </c:pt>
                <c:pt idx="10">
                  <c:v>93.65</c:v>
                </c:pt>
                <c:pt idx="11">
                  <c:v>90.98</c:v>
                </c:pt>
                <c:pt idx="12">
                  <c:v>88.66</c:v>
                </c:pt>
                <c:pt idx="13">
                  <c:v>85.93</c:v>
                </c:pt>
                <c:pt idx="14">
                  <c:v>81.99</c:v>
                </c:pt>
                <c:pt idx="15">
                  <c:v>76.56</c:v>
                </c:pt>
                <c:pt idx="16">
                  <c:v>71.010000000000005</c:v>
                </c:pt>
                <c:pt idx="17">
                  <c:v>66.98</c:v>
                </c:pt>
                <c:pt idx="18">
                  <c:v>64.16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BDC-4DA4-A9B6-8EABC91E89E8}"/>
            </c:ext>
          </c:extLst>
        </c:ser>
        <c:ser>
          <c:idx val="4"/>
          <c:order val="4"/>
          <c:tx>
            <c:strRef>
              <c:f>BVOL!$I$3</c:f>
              <c:strCache>
                <c:ptCount val="1"/>
                <c:pt idx="0">
                  <c:v>5Y</c:v>
                </c:pt>
              </c:strCache>
            </c:strRef>
          </c:tx>
          <c:spPr>
            <a:solidFill>
              <a:schemeClr val="accent5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BVOL!$I$4:$I$22</c:f>
              <c:numCache>
                <c:formatCode>0.00</c:formatCode>
                <c:ptCount val="19"/>
                <c:pt idx="0">
                  <c:v>163.58000000000001</c:v>
                </c:pt>
                <c:pt idx="1">
                  <c:v>150.78</c:v>
                </c:pt>
                <c:pt idx="2">
                  <c:v>141.66</c:v>
                </c:pt>
                <c:pt idx="3">
                  <c:v>134.80000000000001</c:v>
                </c:pt>
                <c:pt idx="4">
                  <c:v>128.80000000000001</c:v>
                </c:pt>
                <c:pt idx="5">
                  <c:v>116.53</c:v>
                </c:pt>
                <c:pt idx="6">
                  <c:v>109.27</c:v>
                </c:pt>
                <c:pt idx="7">
                  <c:v>104.55</c:v>
                </c:pt>
                <c:pt idx="8">
                  <c:v>100.03</c:v>
                </c:pt>
                <c:pt idx="9">
                  <c:v>96.08</c:v>
                </c:pt>
                <c:pt idx="10">
                  <c:v>92.38</c:v>
                </c:pt>
                <c:pt idx="11">
                  <c:v>89.5</c:v>
                </c:pt>
                <c:pt idx="12">
                  <c:v>87.04</c:v>
                </c:pt>
                <c:pt idx="13">
                  <c:v>84.34</c:v>
                </c:pt>
                <c:pt idx="14">
                  <c:v>80.22</c:v>
                </c:pt>
                <c:pt idx="15">
                  <c:v>74.67</c:v>
                </c:pt>
                <c:pt idx="16">
                  <c:v>68.989999999999995</c:v>
                </c:pt>
                <c:pt idx="17">
                  <c:v>64.959999999999994</c:v>
                </c:pt>
                <c:pt idx="18">
                  <c:v>61.74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BDC-4DA4-A9B6-8EABC91E89E8}"/>
            </c:ext>
          </c:extLst>
        </c:ser>
        <c:ser>
          <c:idx val="5"/>
          <c:order val="5"/>
          <c:tx>
            <c:strRef>
              <c:f>BVOL!$J$3</c:f>
              <c:strCache>
                <c:ptCount val="1"/>
                <c:pt idx="0">
                  <c:v>7Y</c:v>
                </c:pt>
              </c:strCache>
            </c:strRef>
          </c:tx>
          <c:spPr>
            <a:solidFill>
              <a:schemeClr val="accent6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BVOL!$J$4:$J$22</c:f>
              <c:numCache>
                <c:formatCode>0.00</c:formatCode>
                <c:ptCount val="19"/>
                <c:pt idx="0">
                  <c:v>151.83000000000001</c:v>
                </c:pt>
                <c:pt idx="1">
                  <c:v>141.36000000000001</c:v>
                </c:pt>
                <c:pt idx="2">
                  <c:v>133.72999999999999</c:v>
                </c:pt>
                <c:pt idx="3">
                  <c:v>128.72</c:v>
                </c:pt>
                <c:pt idx="4">
                  <c:v>123.72</c:v>
                </c:pt>
                <c:pt idx="5">
                  <c:v>113.93</c:v>
                </c:pt>
                <c:pt idx="6">
                  <c:v>107.21</c:v>
                </c:pt>
                <c:pt idx="7">
                  <c:v>102.3</c:v>
                </c:pt>
                <c:pt idx="8">
                  <c:v>97.78</c:v>
                </c:pt>
                <c:pt idx="9">
                  <c:v>93.82</c:v>
                </c:pt>
                <c:pt idx="10">
                  <c:v>90.03</c:v>
                </c:pt>
                <c:pt idx="11">
                  <c:v>87.27</c:v>
                </c:pt>
                <c:pt idx="12">
                  <c:v>84.55</c:v>
                </c:pt>
                <c:pt idx="13">
                  <c:v>81.83</c:v>
                </c:pt>
                <c:pt idx="14">
                  <c:v>77.95</c:v>
                </c:pt>
                <c:pt idx="15">
                  <c:v>72.19</c:v>
                </c:pt>
                <c:pt idx="16">
                  <c:v>66.62</c:v>
                </c:pt>
                <c:pt idx="17">
                  <c:v>62.17</c:v>
                </c:pt>
                <c:pt idx="18">
                  <c:v>58.96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BDC-4DA4-A9B6-8EABC91E89E8}"/>
            </c:ext>
          </c:extLst>
        </c:ser>
        <c:ser>
          <c:idx val="6"/>
          <c:order val="6"/>
          <c:tx>
            <c:strRef>
              <c:f>BVOL!$K$3</c:f>
              <c:strCache>
                <c:ptCount val="1"/>
                <c:pt idx="0">
                  <c:v>10Y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BVOL!$K$4:$K$22</c:f>
              <c:numCache>
                <c:formatCode>0.00</c:formatCode>
                <c:ptCount val="19"/>
                <c:pt idx="0">
                  <c:v>133.59</c:v>
                </c:pt>
                <c:pt idx="1">
                  <c:v>127.21</c:v>
                </c:pt>
                <c:pt idx="2">
                  <c:v>121.15</c:v>
                </c:pt>
                <c:pt idx="3">
                  <c:v>117.72</c:v>
                </c:pt>
                <c:pt idx="4">
                  <c:v>115.2</c:v>
                </c:pt>
                <c:pt idx="5">
                  <c:v>109.74</c:v>
                </c:pt>
                <c:pt idx="6">
                  <c:v>103.71</c:v>
                </c:pt>
                <c:pt idx="7">
                  <c:v>98.9</c:v>
                </c:pt>
                <c:pt idx="8">
                  <c:v>94.57</c:v>
                </c:pt>
                <c:pt idx="9">
                  <c:v>90.85</c:v>
                </c:pt>
                <c:pt idx="10">
                  <c:v>87.32</c:v>
                </c:pt>
                <c:pt idx="11">
                  <c:v>84.46</c:v>
                </c:pt>
                <c:pt idx="12">
                  <c:v>81.599999999999994</c:v>
                </c:pt>
                <c:pt idx="13">
                  <c:v>78.790000000000006</c:v>
                </c:pt>
                <c:pt idx="14">
                  <c:v>74.709999999999994</c:v>
                </c:pt>
                <c:pt idx="15">
                  <c:v>69.02</c:v>
                </c:pt>
                <c:pt idx="16">
                  <c:v>63.22</c:v>
                </c:pt>
                <c:pt idx="17">
                  <c:v>58.98</c:v>
                </c:pt>
                <c:pt idx="18">
                  <c:v>55.3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BDC-4DA4-A9B6-8EABC91E89E8}"/>
            </c:ext>
          </c:extLst>
        </c:ser>
        <c:ser>
          <c:idx val="7"/>
          <c:order val="7"/>
          <c:tx>
            <c:strRef>
              <c:f>BVOL!$L$3</c:f>
              <c:strCache>
                <c:ptCount val="1"/>
                <c:pt idx="0">
                  <c:v>12Y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BVOL!$L$4:$L$22</c:f>
              <c:numCache>
                <c:formatCode>0.00</c:formatCode>
                <c:ptCount val="19"/>
                <c:pt idx="0">
                  <c:v>131.6</c:v>
                </c:pt>
                <c:pt idx="1">
                  <c:v>125.64</c:v>
                </c:pt>
                <c:pt idx="2">
                  <c:v>119.55</c:v>
                </c:pt>
                <c:pt idx="3">
                  <c:v>116.27</c:v>
                </c:pt>
                <c:pt idx="4">
                  <c:v>113.68</c:v>
                </c:pt>
                <c:pt idx="5">
                  <c:v>107.8</c:v>
                </c:pt>
                <c:pt idx="6">
                  <c:v>101.78</c:v>
                </c:pt>
                <c:pt idx="7">
                  <c:v>96.76</c:v>
                </c:pt>
                <c:pt idx="8">
                  <c:v>92.34</c:v>
                </c:pt>
                <c:pt idx="9">
                  <c:v>88.62</c:v>
                </c:pt>
                <c:pt idx="10">
                  <c:v>85.09</c:v>
                </c:pt>
                <c:pt idx="11">
                  <c:v>82.23</c:v>
                </c:pt>
                <c:pt idx="12">
                  <c:v>79.28</c:v>
                </c:pt>
                <c:pt idx="13">
                  <c:v>76.400000000000006</c:v>
                </c:pt>
                <c:pt idx="14">
                  <c:v>72.27</c:v>
                </c:pt>
                <c:pt idx="15">
                  <c:v>66.540000000000006</c:v>
                </c:pt>
                <c:pt idx="16">
                  <c:v>60.69</c:v>
                </c:pt>
                <c:pt idx="17">
                  <c:v>56.58</c:v>
                </c:pt>
                <c:pt idx="18">
                  <c:v>52.82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3BDC-4DA4-A9B6-8EABC91E89E8}"/>
            </c:ext>
          </c:extLst>
        </c:ser>
        <c:ser>
          <c:idx val="8"/>
          <c:order val="8"/>
          <c:tx>
            <c:strRef>
              <c:f>BVOL!$M$3</c:f>
              <c:strCache>
                <c:ptCount val="1"/>
                <c:pt idx="0">
                  <c:v>15Y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BVOL!$M$4:$M$22</c:f>
              <c:numCache>
                <c:formatCode>0.00</c:formatCode>
                <c:ptCount val="19"/>
                <c:pt idx="0">
                  <c:v>128.44999999999999</c:v>
                </c:pt>
                <c:pt idx="1">
                  <c:v>123.11</c:v>
                </c:pt>
                <c:pt idx="2">
                  <c:v>116.96</c:v>
                </c:pt>
                <c:pt idx="3">
                  <c:v>113.87</c:v>
                </c:pt>
                <c:pt idx="4">
                  <c:v>111.13</c:v>
                </c:pt>
                <c:pt idx="5">
                  <c:v>104.53</c:v>
                </c:pt>
                <c:pt idx="6">
                  <c:v>98.42</c:v>
                </c:pt>
                <c:pt idx="7">
                  <c:v>93.44</c:v>
                </c:pt>
                <c:pt idx="8">
                  <c:v>89.13</c:v>
                </c:pt>
                <c:pt idx="9">
                  <c:v>85.31</c:v>
                </c:pt>
                <c:pt idx="10">
                  <c:v>81.69</c:v>
                </c:pt>
                <c:pt idx="11">
                  <c:v>78.760000000000005</c:v>
                </c:pt>
                <c:pt idx="12">
                  <c:v>75.819999999999993</c:v>
                </c:pt>
                <c:pt idx="13">
                  <c:v>72.91</c:v>
                </c:pt>
                <c:pt idx="14">
                  <c:v>68.650000000000006</c:v>
                </c:pt>
                <c:pt idx="15">
                  <c:v>62.88</c:v>
                </c:pt>
                <c:pt idx="16">
                  <c:v>56.93</c:v>
                </c:pt>
                <c:pt idx="17">
                  <c:v>53</c:v>
                </c:pt>
                <c:pt idx="18">
                  <c:v>49.13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3BDC-4DA4-A9B6-8EABC91E89E8}"/>
            </c:ext>
          </c:extLst>
        </c:ser>
        <c:ser>
          <c:idx val="9"/>
          <c:order val="9"/>
          <c:tx>
            <c:strRef>
              <c:f>BVOL!$N$3</c:f>
              <c:strCache>
                <c:ptCount val="1"/>
                <c:pt idx="0">
                  <c:v>20Y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BVOL!$N$4:$N$22</c:f>
              <c:numCache>
                <c:formatCode>0.00</c:formatCode>
                <c:ptCount val="19"/>
                <c:pt idx="0">
                  <c:v>123.49</c:v>
                </c:pt>
                <c:pt idx="1">
                  <c:v>119.21</c:v>
                </c:pt>
                <c:pt idx="2">
                  <c:v>113.4</c:v>
                </c:pt>
                <c:pt idx="3">
                  <c:v>110.13</c:v>
                </c:pt>
                <c:pt idx="4">
                  <c:v>106.49</c:v>
                </c:pt>
                <c:pt idx="5">
                  <c:v>100.7</c:v>
                </c:pt>
                <c:pt idx="6">
                  <c:v>94.72</c:v>
                </c:pt>
                <c:pt idx="7">
                  <c:v>89.78</c:v>
                </c:pt>
                <c:pt idx="8">
                  <c:v>85.5</c:v>
                </c:pt>
                <c:pt idx="9">
                  <c:v>81.7</c:v>
                </c:pt>
                <c:pt idx="10">
                  <c:v>77.94</c:v>
                </c:pt>
                <c:pt idx="11">
                  <c:v>75.010000000000005</c:v>
                </c:pt>
                <c:pt idx="12">
                  <c:v>72.180000000000007</c:v>
                </c:pt>
                <c:pt idx="13">
                  <c:v>69.42</c:v>
                </c:pt>
                <c:pt idx="14">
                  <c:v>65.38</c:v>
                </c:pt>
                <c:pt idx="15">
                  <c:v>60.17</c:v>
                </c:pt>
                <c:pt idx="16">
                  <c:v>54.58</c:v>
                </c:pt>
                <c:pt idx="17">
                  <c:v>50</c:v>
                </c:pt>
                <c:pt idx="18">
                  <c:v>46.21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3BDC-4DA4-A9B6-8EABC91E89E8}"/>
            </c:ext>
          </c:extLst>
        </c:ser>
        <c:ser>
          <c:idx val="10"/>
          <c:order val="10"/>
          <c:tx>
            <c:strRef>
              <c:f>BVOL!$O$3</c:f>
              <c:strCache>
                <c:ptCount val="1"/>
                <c:pt idx="0">
                  <c:v>25Y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BVOL!$O$4:$O$22</c:f>
              <c:numCache>
                <c:formatCode>0.00</c:formatCode>
                <c:ptCount val="19"/>
                <c:pt idx="0">
                  <c:v>119.52</c:v>
                </c:pt>
                <c:pt idx="1">
                  <c:v>116.33</c:v>
                </c:pt>
                <c:pt idx="2">
                  <c:v>111.22</c:v>
                </c:pt>
                <c:pt idx="3">
                  <c:v>108.2</c:v>
                </c:pt>
                <c:pt idx="4">
                  <c:v>104.6</c:v>
                </c:pt>
                <c:pt idx="5">
                  <c:v>98.59</c:v>
                </c:pt>
                <c:pt idx="6">
                  <c:v>93.09</c:v>
                </c:pt>
                <c:pt idx="7">
                  <c:v>87.87</c:v>
                </c:pt>
                <c:pt idx="8">
                  <c:v>83.32</c:v>
                </c:pt>
                <c:pt idx="9">
                  <c:v>79.53</c:v>
                </c:pt>
                <c:pt idx="10">
                  <c:v>75.72</c:v>
                </c:pt>
                <c:pt idx="11">
                  <c:v>72.89</c:v>
                </c:pt>
                <c:pt idx="12">
                  <c:v>70.11</c:v>
                </c:pt>
                <c:pt idx="13">
                  <c:v>67.31</c:v>
                </c:pt>
                <c:pt idx="14">
                  <c:v>63.33</c:v>
                </c:pt>
                <c:pt idx="15">
                  <c:v>58.07</c:v>
                </c:pt>
                <c:pt idx="16">
                  <c:v>52.56</c:v>
                </c:pt>
                <c:pt idx="17">
                  <c:v>48.09</c:v>
                </c:pt>
                <c:pt idx="18">
                  <c:v>44.75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BDC-4DA4-A9B6-8EABC91E89E8}"/>
            </c:ext>
          </c:extLst>
        </c:ser>
        <c:ser>
          <c:idx val="11"/>
          <c:order val="11"/>
          <c:tx>
            <c:strRef>
              <c:f>BVOL!$P$3</c:f>
              <c:strCache>
                <c:ptCount val="1"/>
                <c:pt idx="0">
                  <c:v>30Y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6">
                  <c:v>3Y</c:v>
                </c:pt>
                <c:pt idx="7">
                  <c:v>4Y</c:v>
                </c:pt>
                <c:pt idx="8">
                  <c:v>5Y</c:v>
                </c:pt>
                <c:pt idx="9">
                  <c:v>6Y</c:v>
                </c:pt>
                <c:pt idx="10">
                  <c:v>7Y</c:v>
                </c:pt>
                <c:pt idx="11">
                  <c:v>8Y</c:v>
                </c:pt>
                <c:pt idx="12">
                  <c:v>9Y</c:v>
                </c:pt>
                <c:pt idx="13">
                  <c:v>10Y</c:v>
                </c:pt>
                <c:pt idx="14">
                  <c:v>12Y</c:v>
                </c:pt>
                <c:pt idx="15">
                  <c:v>15Y</c:v>
                </c:pt>
                <c:pt idx="16">
                  <c:v>20Y</c:v>
                </c:pt>
                <c:pt idx="17">
                  <c:v>25Y</c:v>
                </c:pt>
                <c:pt idx="18">
                  <c:v>30Y</c:v>
                </c:pt>
              </c:strCache>
            </c:strRef>
          </c:cat>
          <c:val>
            <c:numRef>
              <c:f>BVOL!$P$4:$P$22</c:f>
              <c:numCache>
                <c:formatCode>0.00</c:formatCode>
                <c:ptCount val="19"/>
                <c:pt idx="0">
                  <c:v>115.72</c:v>
                </c:pt>
                <c:pt idx="1">
                  <c:v>113.69</c:v>
                </c:pt>
                <c:pt idx="2">
                  <c:v>108.6</c:v>
                </c:pt>
                <c:pt idx="3">
                  <c:v>105.45</c:v>
                </c:pt>
                <c:pt idx="4">
                  <c:v>102.44</c:v>
                </c:pt>
                <c:pt idx="5">
                  <c:v>97.28</c:v>
                </c:pt>
                <c:pt idx="6">
                  <c:v>91.26</c:v>
                </c:pt>
                <c:pt idx="7">
                  <c:v>85.73</c:v>
                </c:pt>
                <c:pt idx="8">
                  <c:v>81.2</c:v>
                </c:pt>
                <c:pt idx="9">
                  <c:v>77.33</c:v>
                </c:pt>
                <c:pt idx="10">
                  <c:v>73.56</c:v>
                </c:pt>
                <c:pt idx="11">
                  <c:v>70.88</c:v>
                </c:pt>
                <c:pt idx="12">
                  <c:v>68.09</c:v>
                </c:pt>
                <c:pt idx="13">
                  <c:v>65.42</c:v>
                </c:pt>
                <c:pt idx="14">
                  <c:v>61.45</c:v>
                </c:pt>
                <c:pt idx="15">
                  <c:v>56.08</c:v>
                </c:pt>
                <c:pt idx="16">
                  <c:v>50.44</c:v>
                </c:pt>
                <c:pt idx="17">
                  <c:v>46.24</c:v>
                </c:pt>
                <c:pt idx="18">
                  <c:v>43.09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3BDC-4DA4-A9B6-8EABC91E89E8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5">
                  <a:lumMod val="6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6">
                  <a:lumMod val="6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1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3">
                  <a:lumMod val="80000"/>
                  <a:lumOff val="20000"/>
                </a:schemeClr>
              </a:solidFill>
              <a:ln/>
              <a:effectLst/>
              <a:sp3d/>
            </c:spPr>
          </c:bandFmt>
        </c:bandFmts>
        <c:axId val="913744256"/>
        <c:axId val="1981517551"/>
        <c:axId val="1042163872"/>
      </c:surface3DChart>
      <c:catAx>
        <c:axId val="9137442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1517551"/>
        <c:crosses val="autoZero"/>
        <c:auto val="1"/>
        <c:lblAlgn val="ctr"/>
        <c:lblOffset val="100"/>
        <c:noMultiLvlLbl val="0"/>
      </c:catAx>
      <c:valAx>
        <c:axId val="1981517551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3744256"/>
        <c:crosses val="autoZero"/>
        <c:crossBetween val="midCat"/>
      </c:valAx>
      <c:serAx>
        <c:axId val="1042163872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1517551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hPercent val="100"/>
      <c:rotY val="21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5.8322918197245104E-2"/>
          <c:y val="9.681220074830256E-2"/>
          <c:w val="0.95300033708739207"/>
          <c:h val="0.6590746665688727"/>
        </c:manualLayout>
      </c:layout>
      <c:surface3DChart>
        <c:wireframe val="0"/>
        <c:ser>
          <c:idx val="0"/>
          <c:order val="0"/>
          <c:tx>
            <c:strRef>
              <c:f>STRADDLE!$E$3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STRADDLE!$E$4:$E$22</c:f>
              <c:numCache>
                <c:formatCode>0.00000</c:formatCode>
                <c:ptCount val="19"/>
                <c:pt idx="0">
                  <c:v>3.7926044434633396E-3</c:v>
                </c:pt>
                <c:pt idx="1">
                  <c:v>6.2183133246171323E-3</c:v>
                </c:pt>
                <c:pt idx="2">
                  <c:v>8.2202422322908107E-3</c:v>
                </c:pt>
                <c:pt idx="3">
                  <c:v>9.6337588638587181E-3</c:v>
                </c:pt>
                <c:pt idx="4">
                  <c:v>1.0752292341379413E-2</c:v>
                </c:pt>
                <c:pt idx="5">
                  <c:v>1.3589070309331262E-2</c:v>
                </c:pt>
                <c:pt idx="6">
                  <c:v>1.5670232643421891E-2</c:v>
                </c:pt>
                <c:pt idx="7">
                  <c:v>1.7333244198881451E-2</c:v>
                </c:pt>
                <c:pt idx="8">
                  <c:v>1.8740439716068712E-2</c:v>
                </c:pt>
                <c:pt idx="9">
                  <c:v>1.9882213414353617E-2</c:v>
                </c:pt>
                <c:pt idx="10">
                  <c:v>2.0700506428396222E-2</c:v>
                </c:pt>
                <c:pt idx="11">
                  <c:v>2.1405352799801873E-2</c:v>
                </c:pt>
                <c:pt idx="12">
                  <c:v>2.2112572718090612E-2</c:v>
                </c:pt>
                <c:pt idx="13">
                  <c:v>2.2635021855042858E-2</c:v>
                </c:pt>
                <c:pt idx="14">
                  <c:v>2.3642855636622433E-2</c:v>
                </c:pt>
                <c:pt idx="15">
                  <c:v>2.4718458735867949E-2</c:v>
                </c:pt>
                <c:pt idx="16">
                  <c:v>2.6640541302393184E-2</c:v>
                </c:pt>
                <c:pt idx="17">
                  <c:v>2.8356817290933839E-2</c:v>
                </c:pt>
                <c:pt idx="18">
                  <c:v>2.9905235642166399E-2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58-472B-BEB2-3560BD1957C7}"/>
            </c:ext>
          </c:extLst>
        </c:ser>
        <c:ser>
          <c:idx val="1"/>
          <c:order val="1"/>
          <c:tx>
            <c:strRef>
              <c:f>STRADDLE!$F$3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STRADDLE!$F$4:$F$22</c:f>
              <c:numCache>
                <c:formatCode>0.00000</c:formatCode>
                <c:ptCount val="19"/>
                <c:pt idx="0">
                  <c:v>4.4260103841607884E-3</c:v>
                </c:pt>
                <c:pt idx="1">
                  <c:v>6.9535639473969728E-3</c:v>
                </c:pt>
                <c:pt idx="2">
                  <c:v>8.751708819992798E-3</c:v>
                </c:pt>
                <c:pt idx="3">
                  <c:v>1.0058025679409518E-2</c:v>
                </c:pt>
                <c:pt idx="4">
                  <c:v>1.1070648281139758E-2</c:v>
                </c:pt>
                <c:pt idx="5">
                  <c:v>1.3703036605207906E-2</c:v>
                </c:pt>
                <c:pt idx="6">
                  <c:v>1.5721365777543652E-2</c:v>
                </c:pt>
                <c:pt idx="7">
                  <c:v>1.7409841116718523E-2</c:v>
                </c:pt>
                <c:pt idx="8">
                  <c:v>1.8731519095487946E-2</c:v>
                </c:pt>
                <c:pt idx="9">
                  <c:v>1.9852897263639445E-2</c:v>
                </c:pt>
                <c:pt idx="10">
                  <c:v>2.0689951407782112E-2</c:v>
                </c:pt>
                <c:pt idx="11">
                  <c:v>2.1423406866475408E-2</c:v>
                </c:pt>
                <c:pt idx="12">
                  <c:v>2.2081455220219301E-2</c:v>
                </c:pt>
                <c:pt idx="13">
                  <c:v>2.2617359927388718E-2</c:v>
                </c:pt>
                <c:pt idx="14">
                  <c:v>2.3617980057860494E-2</c:v>
                </c:pt>
                <c:pt idx="15">
                  <c:v>2.4687556799706092E-2</c:v>
                </c:pt>
                <c:pt idx="16">
                  <c:v>2.6661950791787015E-2</c:v>
                </c:pt>
                <c:pt idx="17">
                  <c:v>2.8273039412049537E-2</c:v>
                </c:pt>
                <c:pt idx="18">
                  <c:v>2.9935826998222968E-2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F58-472B-BEB2-3560BD1957C7}"/>
            </c:ext>
          </c:extLst>
        </c:ser>
        <c:ser>
          <c:idx val="2"/>
          <c:order val="2"/>
          <c:tx>
            <c:strRef>
              <c:f>STRADDLE!$G$3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STRADDLE!$G$4:$G$22</c:f>
              <c:numCache>
                <c:formatCode>0.00000</c:formatCode>
                <c:ptCount val="19"/>
                <c:pt idx="0">
                  <c:v>4.2184835650450067E-3</c:v>
                </c:pt>
                <c:pt idx="1">
                  <c:v>6.7321509817741777E-3</c:v>
                </c:pt>
                <c:pt idx="2">
                  <c:v>8.5768100490929925E-3</c:v>
                </c:pt>
                <c:pt idx="3">
                  <c:v>9.8569480844172015E-3</c:v>
                </c:pt>
                <c:pt idx="4">
                  <c:v>1.0829687143777291E-2</c:v>
                </c:pt>
                <c:pt idx="5">
                  <c:v>1.3483002667624281E-2</c:v>
                </c:pt>
                <c:pt idx="6">
                  <c:v>1.5569348351776263E-2</c:v>
                </c:pt>
                <c:pt idx="7">
                  <c:v>1.7124198443951098E-2</c:v>
                </c:pt>
                <c:pt idx="8">
                  <c:v>1.8433570368090433E-2</c:v>
                </c:pt>
                <c:pt idx="9">
                  <c:v>1.9501103455069342E-2</c:v>
                </c:pt>
                <c:pt idx="10">
                  <c:v>2.0202309455410145E-2</c:v>
                </c:pt>
                <c:pt idx="11">
                  <c:v>2.0933690307955957E-2</c:v>
                </c:pt>
                <c:pt idx="12">
                  <c:v>2.1576394293231084E-2</c:v>
                </c:pt>
                <c:pt idx="13">
                  <c:v>2.2130395350638824E-2</c:v>
                </c:pt>
                <c:pt idx="14">
                  <c:v>2.3125996389013311E-2</c:v>
                </c:pt>
                <c:pt idx="15">
                  <c:v>2.4149863110489819E-2</c:v>
                </c:pt>
                <c:pt idx="16">
                  <c:v>2.6023234358204327E-2</c:v>
                </c:pt>
                <c:pt idx="17">
                  <c:v>2.7602816380975132E-2</c:v>
                </c:pt>
                <c:pt idx="18">
                  <c:v>2.9070528641194041E-2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F58-472B-BEB2-3560BD1957C7}"/>
            </c:ext>
          </c:extLst>
        </c:ser>
        <c:ser>
          <c:idx val="3"/>
          <c:order val="3"/>
          <c:tx>
            <c:strRef>
              <c:f>STRADDLE!$H$3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STRADDLE!$H$4:$H$22</c:f>
              <c:numCache>
                <c:formatCode>0.00000</c:formatCode>
                <c:ptCount val="19"/>
                <c:pt idx="0">
                  <c:v>4.0222428881452879E-3</c:v>
                </c:pt>
                <c:pt idx="1">
                  <c:v>6.3607357187204436E-3</c:v>
                </c:pt>
                <c:pt idx="2">
                  <c:v>8.2969720156533047E-3</c:v>
                </c:pt>
                <c:pt idx="3">
                  <c:v>9.5701879403559936E-3</c:v>
                </c:pt>
                <c:pt idx="4">
                  <c:v>1.0552023316617896E-2</c:v>
                </c:pt>
                <c:pt idx="5">
                  <c:v>1.3295691725886427E-2</c:v>
                </c:pt>
                <c:pt idx="6">
                  <c:v>1.5321974540754787E-2</c:v>
                </c:pt>
                <c:pt idx="7">
                  <c:v>1.6892811921318265E-2</c:v>
                </c:pt>
                <c:pt idx="8">
                  <c:v>1.8121348647763699E-2</c:v>
                </c:pt>
                <c:pt idx="9">
                  <c:v>1.910826703549939E-2</c:v>
                </c:pt>
                <c:pt idx="10">
                  <c:v>1.9769553610231555E-2</c:v>
                </c:pt>
                <c:pt idx="11">
                  <c:v>2.0531987324469952E-2</c:v>
                </c:pt>
                <c:pt idx="12">
                  <c:v>2.1222133548234611E-2</c:v>
                </c:pt>
                <c:pt idx="13">
                  <c:v>2.1681277761719239E-2</c:v>
                </c:pt>
                <c:pt idx="14">
                  <c:v>2.2661652252123837E-2</c:v>
                </c:pt>
                <c:pt idx="15">
                  <c:v>2.365852232551632E-2</c:v>
                </c:pt>
                <c:pt idx="16">
                  <c:v>2.5338130697601661E-2</c:v>
                </c:pt>
                <c:pt idx="17">
                  <c:v>2.6721153941287969E-2</c:v>
                </c:pt>
                <c:pt idx="18">
                  <c:v>2.8039162922715119E-2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F58-472B-BEB2-3560BD1957C7}"/>
            </c:ext>
          </c:extLst>
        </c:ser>
        <c:ser>
          <c:idx val="4"/>
          <c:order val="4"/>
          <c:tx>
            <c:strRef>
              <c:f>STRADDLE!$I$3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chemeClr val="accent5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STRADDLE!$I$4:$I$22</c:f>
              <c:numCache>
                <c:formatCode>0.00000</c:formatCode>
                <c:ptCount val="19"/>
                <c:pt idx="0">
                  <c:v>3.7677288647014039E-3</c:v>
                </c:pt>
                <c:pt idx="1">
                  <c:v>6.0152517038928027E-3</c:v>
                </c:pt>
                <c:pt idx="2">
                  <c:v>7.9923096405375166E-3</c:v>
                </c:pt>
                <c:pt idx="3">
                  <c:v>9.3145222697472042E-3</c:v>
                </c:pt>
                <c:pt idx="4">
                  <c:v>1.0276753143140907E-2</c:v>
                </c:pt>
                <c:pt idx="5">
                  <c:v>1.314900243416401E-2</c:v>
                </c:pt>
                <c:pt idx="6">
                  <c:v>1.5100858285093131E-2</c:v>
                </c:pt>
                <c:pt idx="7">
                  <c:v>1.6683766166387913E-2</c:v>
                </c:pt>
                <c:pt idx="8">
                  <c:v>1.7846593533876173E-2</c:v>
                </c:pt>
                <c:pt idx="9">
                  <c:v>1.8777971737453016E-2</c:v>
                </c:pt>
                <c:pt idx="10">
                  <c:v>1.9501456086633114E-2</c:v>
                </c:pt>
                <c:pt idx="11">
                  <c:v>2.0197987091009676E-2</c:v>
                </c:pt>
                <c:pt idx="12">
                  <c:v>2.0834361651684421E-2</c:v>
                </c:pt>
                <c:pt idx="13">
                  <c:v>2.1280099690718035E-2</c:v>
                </c:pt>
                <c:pt idx="14">
                  <c:v>2.2172432536472428E-2</c:v>
                </c:pt>
                <c:pt idx="15">
                  <c:v>2.3074475732057259E-2</c:v>
                </c:pt>
                <c:pt idx="16">
                  <c:v>2.4617344554675936E-2</c:v>
                </c:pt>
                <c:pt idx="17">
                  <c:v>2.5915290534877067E-2</c:v>
                </c:pt>
                <c:pt idx="18">
                  <c:v>2.6981576041901986E-2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F58-472B-BEB2-3560BD1957C7}"/>
            </c:ext>
          </c:extLst>
        </c:ser>
        <c:ser>
          <c:idx val="5"/>
          <c:order val="5"/>
          <c:tx>
            <c:strRef>
              <c:f>STRADDLE!$J$3</c:f>
              <c:strCache>
                <c:ptCount val="1"/>
                <c:pt idx="0">
                  <c:v>7</c:v>
                </c:pt>
              </c:strCache>
            </c:strRef>
          </c:tx>
          <c:spPr>
            <a:solidFill>
              <a:schemeClr val="accent6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STRADDLE!$J$4:$J$22</c:f>
              <c:numCache>
                <c:formatCode>0.00000</c:formatCode>
                <c:ptCount val="19"/>
                <c:pt idx="0">
                  <c:v>3.4970917809488584E-3</c:v>
                </c:pt>
                <c:pt idx="1">
                  <c:v>5.6394480757546534E-3</c:v>
                </c:pt>
                <c:pt idx="2">
                  <c:v>7.5449073007841459E-3</c:v>
                </c:pt>
                <c:pt idx="3">
                  <c:v>8.8944013839900599E-3</c:v>
                </c:pt>
                <c:pt idx="4">
                  <c:v>9.8714277862530508E-3</c:v>
                </c:pt>
                <c:pt idx="5">
                  <c:v>1.2855623850719179E-2</c:v>
                </c:pt>
                <c:pt idx="6">
                  <c:v>1.4816171105928751E-2</c:v>
                </c:pt>
                <c:pt idx="7">
                  <c:v>1.6324718114026627E-2</c:v>
                </c:pt>
                <c:pt idx="8">
                  <c:v>1.74451656077418E-2</c:v>
                </c:pt>
                <c:pt idx="9">
                  <c:v>1.8336275066692779E-2</c:v>
                </c:pt>
                <c:pt idx="10">
                  <c:v>1.9005370117769857E-2</c:v>
                </c:pt>
                <c:pt idx="11">
                  <c:v>1.969472998248508E-2</c:v>
                </c:pt>
                <c:pt idx="12">
                  <c:v>2.0238341884764682E-2</c:v>
                </c:pt>
                <c:pt idx="13">
                  <c:v>2.0646793427690973E-2</c:v>
                </c:pt>
                <c:pt idx="14">
                  <c:v>2.1545015161032483E-2</c:v>
                </c:pt>
                <c:pt idx="15">
                  <c:v>2.2308107715243247E-2</c:v>
                </c:pt>
                <c:pt idx="16">
                  <c:v>2.3771669723619528E-2</c:v>
                </c:pt>
                <c:pt idx="17">
                  <c:v>2.4802241572557074E-2</c:v>
                </c:pt>
                <c:pt idx="18">
                  <c:v>2.5766662187083594E-2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F58-472B-BEB2-3560BD1957C7}"/>
            </c:ext>
          </c:extLst>
        </c:ser>
        <c:ser>
          <c:idx val="6"/>
          <c:order val="6"/>
          <c:tx>
            <c:strRef>
              <c:f>STRADDLE!$K$3</c:f>
              <c:strCache>
                <c:ptCount val="1"/>
                <c:pt idx="0">
                  <c:v>10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STRADDLE!$K$4:$K$22</c:f>
              <c:numCache>
                <c:formatCode>0.00000</c:formatCode>
                <c:ptCount val="19"/>
                <c:pt idx="0">
                  <c:v>3.0769708951917142E-3</c:v>
                </c:pt>
                <c:pt idx="1">
                  <c:v>5.0749447489866258E-3</c:v>
                </c:pt>
                <c:pt idx="2">
                  <c:v>6.8351568046810694E-3</c:v>
                </c:pt>
                <c:pt idx="3">
                  <c:v>8.1343142551531227E-3</c:v>
                </c:pt>
                <c:pt idx="4">
                  <c:v>9.191630140449011E-3</c:v>
                </c:pt>
                <c:pt idx="5">
                  <c:v>1.2382832979706156E-2</c:v>
                </c:pt>
                <c:pt idx="6">
                  <c:v>1.4332479296668883E-2</c:v>
                </c:pt>
                <c:pt idx="7">
                  <c:v>1.5782156612680679E-2</c:v>
                </c:pt>
                <c:pt idx="8">
                  <c:v>1.6872461766456757E-2</c:v>
                </c:pt>
                <c:pt idx="9">
                  <c:v>1.7755815282552108E-2</c:v>
                </c:pt>
                <c:pt idx="10">
                  <c:v>1.843328800048499E-2</c:v>
                </c:pt>
                <c:pt idx="11">
                  <c:v>1.9060580890577401E-2</c:v>
                </c:pt>
                <c:pt idx="12">
                  <c:v>1.9532214048454143E-2</c:v>
                </c:pt>
                <c:pt idx="13">
                  <c:v>1.9879761140996845E-2</c:v>
                </c:pt>
                <c:pt idx="14">
                  <c:v>2.0649494325602778E-2</c:v>
                </c:pt>
                <c:pt idx="15">
                  <c:v>2.1328516338912439E-2</c:v>
                </c:pt>
                <c:pt idx="16">
                  <c:v>2.2558465324635641E-2</c:v>
                </c:pt>
                <c:pt idx="17">
                  <c:v>2.35296156980765E-2</c:v>
                </c:pt>
                <c:pt idx="18">
                  <c:v>2.4167171284696788E-2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F58-472B-BEB2-3560BD1957C7}"/>
            </c:ext>
          </c:extLst>
        </c:ser>
        <c:ser>
          <c:idx val="7"/>
          <c:order val="7"/>
          <c:tx>
            <c:strRef>
              <c:f>STRADDLE!$L$3</c:f>
              <c:strCache>
                <c:ptCount val="1"/>
                <c:pt idx="0">
                  <c:v>12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STRADDLE!$L$4:$L$22</c:f>
              <c:numCache>
                <c:formatCode>0.00000</c:formatCode>
                <c:ptCount val="19"/>
                <c:pt idx="0">
                  <c:v>3.031135338028517E-3</c:v>
                </c:pt>
                <c:pt idx="1">
                  <c:v>5.0123108109636008E-3</c:v>
                </c:pt>
                <c:pt idx="2">
                  <c:v>6.7448864713134287E-3</c:v>
                </c:pt>
                <c:pt idx="3">
                  <c:v>8.0341209518064362E-3</c:v>
                </c:pt>
                <c:pt idx="4">
                  <c:v>9.0703516872069762E-3</c:v>
                </c:pt>
                <c:pt idx="5">
                  <c:v>1.2163927421289626E-2</c:v>
                </c:pt>
                <c:pt idx="6">
                  <c:v>1.406575781327701E-2</c:v>
                </c:pt>
                <c:pt idx="7">
                  <c:v>1.5440662020657053E-2</c:v>
                </c:pt>
                <c:pt idx="8">
                  <c:v>1.6474602088554693E-2</c:v>
                </c:pt>
                <c:pt idx="9">
                  <c:v>1.7319981841934708E-2</c:v>
                </c:pt>
                <c:pt idx="10">
                  <c:v>1.7962534081095605E-2</c:v>
                </c:pt>
                <c:pt idx="11">
                  <c:v>1.8557323782052805E-2</c:v>
                </c:pt>
                <c:pt idx="12">
                  <c:v>1.8976886394135351E-2</c:v>
                </c:pt>
                <c:pt idx="13">
                  <c:v>1.9276732468234029E-2</c:v>
                </c:pt>
                <c:pt idx="14">
                  <c:v>1.9975089745834732E-2</c:v>
                </c:pt>
                <c:pt idx="15">
                  <c:v>2.0562148322098434E-2</c:v>
                </c:pt>
                <c:pt idx="16">
                  <c:v>2.1655698521862339E-2</c:v>
                </c:pt>
                <c:pt idx="17">
                  <c:v>2.2572154225113064E-2</c:v>
                </c:pt>
                <c:pt idx="18">
                  <c:v>2.3083363241549453E-2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8F58-472B-BEB2-3560BD1957C7}"/>
            </c:ext>
          </c:extLst>
        </c:ser>
        <c:ser>
          <c:idx val="8"/>
          <c:order val="8"/>
          <c:tx>
            <c:strRef>
              <c:f>STRADDLE!$M$3</c:f>
              <c:strCache>
                <c:ptCount val="1"/>
                <c:pt idx="0">
                  <c:v>15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STRADDLE!$M$4:$M$22</c:f>
              <c:numCache>
                <c:formatCode>0.00000</c:formatCode>
                <c:ptCount val="19"/>
                <c:pt idx="0">
                  <c:v>2.9585815666395361E-3</c:v>
                </c:pt>
                <c:pt idx="1">
                  <c:v>4.9113784140220381E-3</c:v>
                </c:pt>
                <c:pt idx="2">
                  <c:v>6.598761369174558E-3</c:v>
                </c:pt>
                <c:pt idx="3">
                  <c:v>7.8682837600601956E-3</c:v>
                </c:pt>
                <c:pt idx="4">
                  <c:v>8.866891124202244E-3</c:v>
                </c:pt>
                <c:pt idx="5">
                  <c:v>1.1794947433649396E-2</c:v>
                </c:pt>
                <c:pt idx="6">
                  <c:v>1.3601413676387536E-2</c:v>
                </c:pt>
                <c:pt idx="7">
                  <c:v>1.4910866672283949E-2</c:v>
                </c:pt>
                <c:pt idx="8">
                  <c:v>1.590189824726965E-2</c:v>
                </c:pt>
                <c:pt idx="9">
                  <c:v>1.667307211617524E-2</c:v>
                </c:pt>
                <c:pt idx="10">
                  <c:v>1.7244792679335992E-2</c:v>
                </c:pt>
                <c:pt idx="11">
                  <c:v>1.777422864008852E-2</c:v>
                </c:pt>
                <c:pt idx="12">
                  <c:v>1.8148682220021976E-2</c:v>
                </c:pt>
                <c:pt idx="13">
                  <c:v>1.8396159218048991E-2</c:v>
                </c:pt>
                <c:pt idx="14">
                  <c:v>1.8974538688965748E-2</c:v>
                </c:pt>
                <c:pt idx="15">
                  <c:v>1.9431137458574534E-2</c:v>
                </c:pt>
                <c:pt idx="16">
                  <c:v>2.0314037186515456E-2</c:v>
                </c:pt>
                <c:pt idx="17">
                  <c:v>2.1143940861275932E-2</c:v>
                </c:pt>
                <c:pt idx="18">
                  <c:v>2.1470761757995539E-2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8F58-472B-BEB2-3560BD1957C7}"/>
            </c:ext>
          </c:extLst>
        </c:ser>
        <c:ser>
          <c:idx val="9"/>
          <c:order val="9"/>
          <c:tx>
            <c:strRef>
              <c:f>STRADDLE!$N$3</c:f>
              <c:strCache>
                <c:ptCount val="1"/>
                <c:pt idx="0">
                  <c:v>20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STRADDLE!$N$4:$N$22</c:f>
              <c:numCache>
                <c:formatCode>0.00000</c:formatCode>
                <c:ptCount val="19"/>
                <c:pt idx="0">
                  <c:v>2.8443381678810143E-3</c:v>
                </c:pt>
                <c:pt idx="1">
                  <c:v>4.7557909246654789E-3</c:v>
                </c:pt>
                <c:pt idx="2">
                  <c:v>6.3979098774315573E-3</c:v>
                </c:pt>
                <c:pt idx="3">
                  <c:v>7.6098541362556353E-3</c:v>
                </c:pt>
                <c:pt idx="4">
                  <c:v>8.4966726879897123E-3</c:v>
                </c:pt>
                <c:pt idx="5">
                  <c:v>1.1362778212651815E-2</c:v>
                </c:pt>
                <c:pt idx="6">
                  <c:v>1.3090082335169959E-2</c:v>
                </c:pt>
                <c:pt idx="7">
                  <c:v>1.4326815173776252E-2</c:v>
                </c:pt>
                <c:pt idx="8">
                  <c:v>1.5254261193106196E-2</c:v>
                </c:pt>
                <c:pt idx="9">
                  <c:v>1.5967530088987426E-2</c:v>
                </c:pt>
                <c:pt idx="10">
                  <c:v>1.6453166133277599E-2</c:v>
                </c:pt>
                <c:pt idx="11">
                  <c:v>1.6927944264766886E-2</c:v>
                </c:pt>
                <c:pt idx="12">
                  <c:v>1.7277392279625249E-2</c:v>
                </c:pt>
                <c:pt idx="13">
                  <c:v>1.7515585967863952E-2</c:v>
                </c:pt>
                <c:pt idx="14">
                  <c:v>1.8070725993948728E-2</c:v>
                </c:pt>
                <c:pt idx="15">
                  <c:v>1.8593694988588257E-2</c:v>
                </c:pt>
                <c:pt idx="16">
                  <c:v>1.9475498851923654E-2</c:v>
                </c:pt>
                <c:pt idx="17">
                  <c:v>1.9947114020071637E-2</c:v>
                </c:pt>
                <c:pt idx="18">
                  <c:v>2.0194665191063992E-2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8F58-472B-BEB2-3560BD1957C7}"/>
            </c:ext>
          </c:extLst>
        </c:ser>
        <c:ser>
          <c:idx val="10"/>
          <c:order val="10"/>
          <c:tx>
            <c:strRef>
              <c:f>STRADDLE!$O$3</c:f>
              <c:strCache>
                <c:ptCount val="1"/>
                <c:pt idx="0">
                  <c:v>25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STRADDLE!$O$4:$O$22</c:f>
              <c:numCache>
                <c:formatCode>0.00000</c:formatCode>
                <c:ptCount val="19"/>
                <c:pt idx="0">
                  <c:v>2.7528973829876006E-3</c:v>
                </c:pt>
                <c:pt idx="1">
                  <c:v>4.6408955479098667E-3</c:v>
                </c:pt>
                <c:pt idx="2">
                  <c:v>6.2749165482181455E-3</c:v>
                </c:pt>
                <c:pt idx="3">
                  <c:v>7.476493394559699E-3</c:v>
                </c:pt>
                <c:pt idx="4">
                  <c:v>8.3458725059979717E-3</c:v>
                </c:pt>
                <c:pt idx="5">
                  <c:v>1.112469020839466E-2</c:v>
                </c:pt>
                <c:pt idx="6">
                  <c:v>1.2864820149714648E-2</c:v>
                </c:pt>
                <c:pt idx="7">
                  <c:v>1.4022023271549557E-2</c:v>
                </c:pt>
                <c:pt idx="8">
                  <c:v>1.4865322135784891E-2</c:v>
                </c:pt>
                <c:pt idx="9">
                  <c:v>1.5543423108655689E-2</c:v>
                </c:pt>
                <c:pt idx="10">
                  <c:v>1.5984523218011033E-2</c:v>
                </c:pt>
                <c:pt idx="11">
                  <c:v>1.6449511497918384E-2</c:v>
                </c:pt>
                <c:pt idx="12">
                  <c:v>1.6781905967366669E-2</c:v>
                </c:pt>
                <c:pt idx="13">
                  <c:v>1.6983205005717698E-2</c:v>
                </c:pt>
                <c:pt idx="14">
                  <c:v>1.7504115588815743E-2</c:v>
                </c:pt>
                <c:pt idx="15">
                  <c:v>1.7944754329189298E-2</c:v>
                </c:pt>
                <c:pt idx="16">
                  <c:v>1.8754712708997933E-2</c:v>
                </c:pt>
                <c:pt idx="17">
                  <c:v>1.9185134264504904E-2</c:v>
                </c:pt>
                <c:pt idx="18">
                  <c:v>1.9556616907598218E-2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8F58-472B-BEB2-3560BD1957C7}"/>
            </c:ext>
          </c:extLst>
        </c:ser>
        <c:ser>
          <c:idx val="11"/>
          <c:order val="11"/>
          <c:tx>
            <c:strRef>
              <c:f>STRADDLE!$P$3</c:f>
              <c:strCache>
                <c:ptCount val="1"/>
                <c:pt idx="0">
                  <c:v>30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STRADDLE!$P$4:$P$22</c:f>
              <c:numCache>
                <c:formatCode>0.00000</c:formatCode>
                <c:ptCount val="19"/>
                <c:pt idx="0">
                  <c:v>2.6653721984548628E-3</c:v>
                </c:pt>
                <c:pt idx="1">
                  <c:v>4.5355747858838889E-3</c:v>
                </c:pt>
                <c:pt idx="2">
                  <c:v>6.1270988773286343E-3</c:v>
                </c:pt>
                <c:pt idx="3">
                  <c:v>7.2864716123504656E-3</c:v>
                </c:pt>
                <c:pt idx="4">
                  <c:v>8.1735294408645538E-3</c:v>
                </c:pt>
                <c:pt idx="5">
                  <c:v>1.097687253750515E-2</c:v>
                </c:pt>
                <c:pt idx="6">
                  <c:v>1.261191843230163E-2</c:v>
                </c:pt>
                <c:pt idx="7">
                  <c:v>1.3680528679525933E-2</c:v>
                </c:pt>
                <c:pt idx="8">
                  <c:v>1.4487087823160506E-2</c:v>
                </c:pt>
                <c:pt idx="9">
                  <c:v>1.5113452898181117E-2</c:v>
                </c:pt>
                <c:pt idx="10">
                  <c:v>1.5528546327481402E-2</c:v>
                </c:pt>
                <c:pt idx="11">
                  <c:v>1.5995903072745989E-2</c:v>
                </c:pt>
                <c:pt idx="12">
                  <c:v>1.6298387923520133E-2</c:v>
                </c:pt>
                <c:pt idx="13">
                  <c:v>1.6506332959055889E-2</c:v>
                </c:pt>
                <c:pt idx="14">
                  <c:v>1.6984492388010856E-2</c:v>
                </c:pt>
                <c:pt idx="15">
                  <c:v>1.732980579956838E-2</c:v>
                </c:pt>
                <c:pt idx="16">
                  <c:v>1.7998244083749157E-2</c:v>
                </c:pt>
                <c:pt idx="17">
                  <c:v>1.844709104576225E-2</c:v>
                </c:pt>
                <c:pt idx="18">
                  <c:v>1.8831164749685079E-2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8F58-472B-BEB2-3560BD1957C7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5">
                  <a:lumMod val="6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6">
                  <a:lumMod val="6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1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3">
                  <a:lumMod val="80000"/>
                  <a:lumOff val="20000"/>
                </a:schemeClr>
              </a:solidFill>
              <a:ln/>
              <a:effectLst/>
              <a:sp3d/>
            </c:spPr>
          </c:bandFmt>
        </c:bandFmts>
        <c:axId val="1313881248"/>
        <c:axId val="1308839296"/>
        <c:axId val="1312799008"/>
      </c:surface3DChart>
      <c:catAx>
        <c:axId val="13138812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8839296"/>
        <c:crosses val="autoZero"/>
        <c:auto val="1"/>
        <c:lblAlgn val="ctr"/>
        <c:lblOffset val="100"/>
        <c:noMultiLvlLbl val="0"/>
      </c:catAx>
      <c:valAx>
        <c:axId val="1308839296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3881248"/>
        <c:crosses val="autoZero"/>
        <c:crossBetween val="midCat"/>
      </c:valAx>
      <c:serAx>
        <c:axId val="1312799008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8839296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26</xdr:col>
      <xdr:colOff>356530</xdr:colOff>
      <xdr:row>17</xdr:row>
      <xdr:rowOff>128772</xdr:rowOff>
    </xdr:from>
    <xdr:to>
      <xdr:col>45</xdr:col>
      <xdr:colOff>434520</xdr:colOff>
      <xdr:row>61</xdr:row>
      <xdr:rowOff>165707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" name="3D Model 1" descr="Rampaging T-Rex">
              <a:extLst>
                <a:ext uri="{FF2B5EF4-FFF2-40B4-BE49-F238E27FC236}">
                  <a16:creationId xmlns:a16="http://schemas.microsoft.com/office/drawing/2014/main" id="{99A8593D-8E24-F33C-AA04-CAAC554EBC91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11660390" cy="8418935"/>
                  </a:xfrm>
                  <a:prstGeom prst="rect">
                    <a:avLst/>
                  </a:prstGeom>
                </am3d:spPr>
                <am3d:camera>
                  <am3d:pos x="0" y="0" z="54598196"/>
                  <am3d:up dx="0" dy="36000000" dz="0"/>
                  <am3d:lookAt x="0" y="0" z="0"/>
                  <am3d:perspective fov="2700000"/>
                </am3d:camera>
                <am3d:trans>
                  <am3d:meterPerModelUnit n="77604" d="1000000"/>
                  <am3d:preTrans dx="-759252" dy="-7313658" dz="524888"/>
                  <am3d:scale>
                    <am3d:sx n="1000000" d="1000000"/>
                    <am3d:sy n="1000000" d="1000000"/>
                    <am3d:sz n="1000000" d="1000000"/>
                  </am3d:scale>
                  <am3d:rot ax="-394313" ay="-1864965" az="204231"/>
                  <am3d:postTrans dx="0" dy="0" dz="0"/>
                </am3d:trans>
                <am3d:raster rName="Office3DRenderer" rVer="16.0.8326">
                  <am3d:blip r:embed="rId2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9266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13163971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3D Model 1" descr="Rampaging T-Rex">
              <a:extLst>
                <a:ext uri="{FF2B5EF4-FFF2-40B4-BE49-F238E27FC236}">
                  <a16:creationId xmlns:a16="http://schemas.microsoft.com/office/drawing/2014/main" id="{99A8593D-8E24-F33C-AA04-CAAC554EBC91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6329955" y="3367272"/>
              <a:ext cx="11660390" cy="8418935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16</xdr:col>
      <xdr:colOff>300036</xdr:colOff>
      <xdr:row>2</xdr:row>
      <xdr:rowOff>90487</xdr:rowOff>
    </xdr:from>
    <xdr:to>
      <xdr:col>29</xdr:col>
      <xdr:colOff>552449</xdr:colOff>
      <xdr:row>29</xdr:row>
      <xdr:rowOff>66675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85BB3B5-9938-C9A2-3875-0CEB1DF57A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266699</xdr:colOff>
      <xdr:row>32</xdr:row>
      <xdr:rowOff>80962</xdr:rowOff>
    </xdr:from>
    <xdr:to>
      <xdr:col>14</xdr:col>
      <xdr:colOff>638174</xdr:colOff>
      <xdr:row>55</xdr:row>
      <xdr:rowOff>171450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D82F8B2-6FE5-3369-A078-CF4E04B6852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9B66F0A-DEC2-44AB-ADBA-72AA25C6F332}" name="Table1" displayName="Table1" ref="D3:P22" totalsRowShown="0">
  <autoFilter ref="D3:P22" xr:uid="{C9B66F0A-DEC2-44AB-ADBA-72AA25C6F332}"/>
  <tableColumns count="13">
    <tableColumn id="1" xr3:uid="{BD5938A8-C6A5-4585-AC15-EEEF8A44D6A0}" name="BVOL"/>
    <tableColumn id="2" xr3:uid="{CFF62785-F566-497C-8BFC-4ED0C5EBCBEA}" name="1Y" dataDxfId="11"/>
    <tableColumn id="3" xr3:uid="{0304FC92-66E3-4569-ABEA-99C7F521CC46}" name="2Y" dataDxfId="10"/>
    <tableColumn id="4" xr3:uid="{E449A1F7-9B8A-4C61-86AB-38F20777CE94}" name="3Y" dataDxfId="9"/>
    <tableColumn id="5" xr3:uid="{3D4975D6-FAE1-4443-BB16-7346ED362BFE}" name="4Y" dataDxfId="8"/>
    <tableColumn id="6" xr3:uid="{D189D5DC-F87B-411E-B884-307E081F0A3A}" name="5Y" dataDxfId="7"/>
    <tableColumn id="7" xr3:uid="{4DC8EDF1-4156-44A9-8AAA-F9C95FF2396E}" name="7Y" dataDxfId="6"/>
    <tableColumn id="8" xr3:uid="{E3F08185-25E8-4158-8DF7-065D9493AEE2}" name="10Y" dataDxfId="5"/>
    <tableColumn id="9" xr3:uid="{3D2F5307-68E1-42EC-BC4A-D2CEA9DAB9CB}" name="12Y" dataDxfId="4"/>
    <tableColumn id="10" xr3:uid="{33873D4A-BAA6-4B6D-BABE-04C2CCF52B55}" name="15Y" dataDxfId="3"/>
    <tableColumn id="11" xr3:uid="{7A446571-DD25-4B14-AB10-0D32FC557207}" name="20Y" dataDxfId="2"/>
    <tableColumn id="12" xr3:uid="{63411796-C551-4EC4-900A-7FA4880603A5}" name="25Y" dataDxfId="1"/>
    <tableColumn id="13" xr3:uid="{0923B79D-8627-4E01-B350-D2309E213E24}" name="30Y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067A34-09B2-4319-8D7D-AC6AC4AF1756}">
  <dimension ref="A1:P27"/>
  <sheetViews>
    <sheetView workbookViewId="0">
      <selection activeCell="D3" sqref="D3:P22"/>
    </sheetView>
  </sheetViews>
  <sheetFormatPr defaultRowHeight="15" x14ac:dyDescent="0.25"/>
  <cols>
    <col min="4" max="4" width="11" customWidth="1"/>
  </cols>
  <sheetData>
    <row r="1" spans="1:16" x14ac:dyDescent="0.25">
      <c r="A1" t="s">
        <v>5</v>
      </c>
      <c r="C1" t="s">
        <v>0</v>
      </c>
      <c r="D1" t="s">
        <v>1</v>
      </c>
      <c r="E1">
        <v>1</v>
      </c>
      <c r="F1">
        <v>2</v>
      </c>
      <c r="G1">
        <v>3</v>
      </c>
      <c r="H1">
        <v>4</v>
      </c>
      <c r="I1">
        <v>5</v>
      </c>
      <c r="J1">
        <v>7</v>
      </c>
      <c r="K1">
        <v>10</v>
      </c>
      <c r="L1">
        <v>12</v>
      </c>
      <c r="M1">
        <v>15</v>
      </c>
      <c r="N1">
        <v>20</v>
      </c>
      <c r="O1">
        <v>25</v>
      </c>
      <c r="P1">
        <v>30</v>
      </c>
    </row>
    <row r="2" spans="1:16" x14ac:dyDescent="0.25">
      <c r="A2" t="s">
        <v>3</v>
      </c>
      <c r="D2" t="s">
        <v>2</v>
      </c>
      <c r="E2">
        <f>E1*12</f>
        <v>12</v>
      </c>
      <c r="F2">
        <f t="shared" ref="F2:P2" si="0">F1*12</f>
        <v>24</v>
      </c>
      <c r="G2">
        <f t="shared" si="0"/>
        <v>36</v>
      </c>
      <c r="H2">
        <f t="shared" si="0"/>
        <v>48</v>
      </c>
      <c r="I2">
        <f t="shared" si="0"/>
        <v>60</v>
      </c>
      <c r="J2">
        <f t="shared" si="0"/>
        <v>84</v>
      </c>
      <c r="K2">
        <f t="shared" si="0"/>
        <v>120</v>
      </c>
      <c r="L2">
        <f t="shared" si="0"/>
        <v>144</v>
      </c>
      <c r="M2">
        <f t="shared" si="0"/>
        <v>180</v>
      </c>
      <c r="N2">
        <f t="shared" si="0"/>
        <v>240</v>
      </c>
      <c r="O2">
        <f t="shared" si="0"/>
        <v>300</v>
      </c>
      <c r="P2">
        <f t="shared" si="0"/>
        <v>360</v>
      </c>
    </row>
    <row r="3" spans="1:16" x14ac:dyDescent="0.25">
      <c r="A3" t="s">
        <v>1</v>
      </c>
      <c r="B3" t="s">
        <v>2</v>
      </c>
      <c r="D3" t="s">
        <v>5</v>
      </c>
      <c r="E3" t="s">
        <v>12</v>
      </c>
      <c r="F3" t="s">
        <v>13</v>
      </c>
      <c r="G3" t="s">
        <v>19</v>
      </c>
      <c r="H3" t="s">
        <v>20</v>
      </c>
      <c r="I3" t="s">
        <v>14</v>
      </c>
      <c r="J3" t="s">
        <v>21</v>
      </c>
      <c r="K3" t="s">
        <v>15</v>
      </c>
      <c r="L3" t="s">
        <v>22</v>
      </c>
      <c r="M3" t="s">
        <v>16</v>
      </c>
      <c r="N3" t="s">
        <v>17</v>
      </c>
      <c r="O3" t="s">
        <v>23</v>
      </c>
      <c r="P3" t="s">
        <v>18</v>
      </c>
    </row>
    <row r="4" spans="1:16" x14ac:dyDescent="0.25">
      <c r="A4">
        <f>1/12</f>
        <v>8.3333333333333329E-2</v>
      </c>
      <c r="B4">
        <f>A4*12</f>
        <v>1</v>
      </c>
      <c r="D4" t="s">
        <v>8</v>
      </c>
      <c r="E4" s="1">
        <v>164.66</v>
      </c>
      <c r="F4" s="1">
        <v>192.16</v>
      </c>
      <c r="G4" s="1">
        <v>183.15</v>
      </c>
      <c r="H4" s="1">
        <v>174.63</v>
      </c>
      <c r="I4" s="1">
        <v>163.58000000000001</v>
      </c>
      <c r="J4" s="1">
        <v>151.83000000000001</v>
      </c>
      <c r="K4" s="1">
        <v>133.59</v>
      </c>
      <c r="L4" s="1">
        <v>131.6</v>
      </c>
      <c r="M4" s="1">
        <v>128.44999999999999</v>
      </c>
      <c r="N4" s="1">
        <v>123.49</v>
      </c>
      <c r="O4" s="1">
        <v>119.52</v>
      </c>
      <c r="P4" s="1">
        <v>115.72</v>
      </c>
    </row>
    <row r="5" spans="1:16" x14ac:dyDescent="0.25">
      <c r="A5">
        <f>3/12</f>
        <v>0.25</v>
      </c>
      <c r="B5">
        <f t="shared" ref="B5:B22" si="1">A5*12</f>
        <v>3</v>
      </c>
      <c r="D5" t="s">
        <v>9</v>
      </c>
      <c r="E5" s="1">
        <v>155.87</v>
      </c>
      <c r="F5" s="1">
        <v>174.3</v>
      </c>
      <c r="G5" s="1">
        <v>168.75</v>
      </c>
      <c r="H5" s="1">
        <v>159.44</v>
      </c>
      <c r="I5" s="1">
        <v>150.78</v>
      </c>
      <c r="J5" s="1">
        <v>141.36000000000001</v>
      </c>
      <c r="K5" s="1">
        <v>127.21</v>
      </c>
      <c r="L5" s="1">
        <v>125.64</v>
      </c>
      <c r="M5" s="1">
        <v>123.11</v>
      </c>
      <c r="N5" s="1">
        <v>119.21</v>
      </c>
      <c r="O5" s="1">
        <v>116.33</v>
      </c>
      <c r="P5" s="1">
        <v>113.69</v>
      </c>
    </row>
    <row r="6" spans="1:16" x14ac:dyDescent="0.25">
      <c r="A6">
        <f>1/2</f>
        <v>0.5</v>
      </c>
      <c r="B6">
        <f t="shared" si="1"/>
        <v>6</v>
      </c>
      <c r="D6" t="s">
        <v>11</v>
      </c>
      <c r="E6" s="1">
        <v>145.69999999999999</v>
      </c>
      <c r="F6" s="1">
        <v>155.12</v>
      </c>
      <c r="G6" s="1">
        <v>152.02000000000001</v>
      </c>
      <c r="H6" s="1">
        <v>147.06</v>
      </c>
      <c r="I6" s="1">
        <v>141.66</v>
      </c>
      <c r="J6" s="1">
        <v>133.72999999999999</v>
      </c>
      <c r="K6" s="2">
        <v>121.15</v>
      </c>
      <c r="L6" s="1">
        <v>119.55</v>
      </c>
      <c r="M6" s="1">
        <v>116.96</v>
      </c>
      <c r="N6" s="1">
        <v>113.4</v>
      </c>
      <c r="O6" s="1">
        <v>111.22</v>
      </c>
      <c r="P6" s="1">
        <v>108.6</v>
      </c>
    </row>
    <row r="7" spans="1:16" x14ac:dyDescent="0.25">
      <c r="A7">
        <f>9/12</f>
        <v>0.75</v>
      </c>
      <c r="B7">
        <f t="shared" si="1"/>
        <v>9</v>
      </c>
      <c r="D7" t="s">
        <v>10</v>
      </c>
      <c r="E7" s="1">
        <v>139.41999999999999</v>
      </c>
      <c r="F7" s="1">
        <v>145.56</v>
      </c>
      <c r="G7" s="1">
        <v>142.65</v>
      </c>
      <c r="H7" s="1">
        <v>138.5</v>
      </c>
      <c r="I7" s="1">
        <v>134.80000000000001</v>
      </c>
      <c r="J7" s="1">
        <v>128.72</v>
      </c>
      <c r="K7" s="1">
        <v>117.72</v>
      </c>
      <c r="L7" s="1">
        <v>116.27</v>
      </c>
      <c r="M7" s="1">
        <v>113.87</v>
      </c>
      <c r="N7" s="1">
        <v>110.13</v>
      </c>
      <c r="O7" s="1">
        <v>108.2</v>
      </c>
      <c r="P7" s="1">
        <v>105.45</v>
      </c>
    </row>
    <row r="8" spans="1:16" x14ac:dyDescent="0.25">
      <c r="A8">
        <v>1</v>
      </c>
      <c r="B8">
        <f t="shared" si="1"/>
        <v>12</v>
      </c>
      <c r="D8" t="s">
        <v>12</v>
      </c>
      <c r="E8" s="1">
        <v>134.76</v>
      </c>
      <c r="F8" s="1">
        <v>138.75</v>
      </c>
      <c r="G8" s="1">
        <v>135.72999999999999</v>
      </c>
      <c r="H8" s="1">
        <v>132.25</v>
      </c>
      <c r="I8" s="1">
        <v>128.80000000000001</v>
      </c>
      <c r="J8" s="1">
        <v>123.72</v>
      </c>
      <c r="K8" s="1">
        <v>115.2</v>
      </c>
      <c r="L8" s="1">
        <v>113.68</v>
      </c>
      <c r="M8" s="1">
        <v>111.13</v>
      </c>
      <c r="N8" s="1">
        <v>106.49</v>
      </c>
      <c r="O8" s="1">
        <v>104.6</v>
      </c>
      <c r="P8" s="1">
        <v>102.44</v>
      </c>
    </row>
    <row r="9" spans="1:16" x14ac:dyDescent="0.25">
      <c r="A9">
        <v>2</v>
      </c>
      <c r="B9">
        <f t="shared" si="1"/>
        <v>24</v>
      </c>
      <c r="D9" t="s">
        <v>13</v>
      </c>
      <c r="E9" s="1">
        <v>120.43</v>
      </c>
      <c r="F9" s="1">
        <v>121.44</v>
      </c>
      <c r="G9" s="1">
        <v>119.49</v>
      </c>
      <c r="H9" s="1">
        <v>117.83</v>
      </c>
      <c r="I9" s="1">
        <v>116.53</v>
      </c>
      <c r="J9" s="1">
        <v>113.93</v>
      </c>
      <c r="K9" s="1">
        <v>109.74</v>
      </c>
      <c r="L9" s="1">
        <v>107.8</v>
      </c>
      <c r="M9" s="1">
        <v>104.53</v>
      </c>
      <c r="N9" s="1">
        <v>100.7</v>
      </c>
      <c r="O9" s="1">
        <v>98.59</v>
      </c>
      <c r="P9" s="1">
        <v>97.28</v>
      </c>
    </row>
    <row r="10" spans="1:16" x14ac:dyDescent="0.25">
      <c r="A10">
        <v>3</v>
      </c>
      <c r="B10">
        <f t="shared" si="1"/>
        <v>36</v>
      </c>
      <c r="D10" t="s">
        <v>19</v>
      </c>
      <c r="E10" s="1">
        <v>113.39</v>
      </c>
      <c r="F10" s="1">
        <v>113.76</v>
      </c>
      <c r="G10" s="1">
        <v>112.66</v>
      </c>
      <c r="H10" s="1">
        <v>110.87</v>
      </c>
      <c r="I10" s="1">
        <v>109.27</v>
      </c>
      <c r="J10" s="1">
        <v>107.21</v>
      </c>
      <c r="K10" s="1">
        <v>103.71</v>
      </c>
      <c r="L10" s="1">
        <v>101.78</v>
      </c>
      <c r="M10" s="1">
        <v>98.42</v>
      </c>
      <c r="N10" s="1">
        <v>94.72</v>
      </c>
      <c r="O10" s="1">
        <v>93.09</v>
      </c>
      <c r="P10" s="1">
        <v>91.26</v>
      </c>
    </row>
    <row r="11" spans="1:16" x14ac:dyDescent="0.25">
      <c r="A11">
        <v>4</v>
      </c>
      <c r="B11">
        <f t="shared" si="1"/>
        <v>48</v>
      </c>
      <c r="D11" t="s">
        <v>20</v>
      </c>
      <c r="E11" s="1">
        <v>108.62</v>
      </c>
      <c r="F11" s="1">
        <v>109.1</v>
      </c>
      <c r="G11" s="1">
        <v>107.31</v>
      </c>
      <c r="H11" s="1">
        <v>105.86</v>
      </c>
      <c r="I11" s="1">
        <v>104.55</v>
      </c>
      <c r="J11" s="1">
        <v>102.3</v>
      </c>
      <c r="K11" s="1">
        <v>98.9</v>
      </c>
      <c r="L11" s="1">
        <v>96.76</v>
      </c>
      <c r="M11" s="1">
        <v>93.44</v>
      </c>
      <c r="N11" s="1">
        <v>89.78</v>
      </c>
      <c r="O11" s="1">
        <v>87.87</v>
      </c>
      <c r="P11" s="1">
        <v>85.73</v>
      </c>
    </row>
    <row r="12" spans="1:16" x14ac:dyDescent="0.25">
      <c r="A12">
        <v>5</v>
      </c>
      <c r="B12">
        <f t="shared" si="1"/>
        <v>60</v>
      </c>
      <c r="D12" t="s">
        <v>14</v>
      </c>
      <c r="E12" s="1">
        <v>105.04</v>
      </c>
      <c r="F12" s="1">
        <v>104.99</v>
      </c>
      <c r="G12" s="1">
        <v>103.32</v>
      </c>
      <c r="H12" s="1">
        <v>101.57</v>
      </c>
      <c r="I12" s="1">
        <v>100.03</v>
      </c>
      <c r="J12" s="1">
        <v>97.78</v>
      </c>
      <c r="K12" s="1">
        <v>94.57</v>
      </c>
      <c r="L12" s="1">
        <v>92.34</v>
      </c>
      <c r="M12" s="1">
        <v>89.13</v>
      </c>
      <c r="N12" s="1">
        <v>85.5</v>
      </c>
      <c r="O12" s="1">
        <v>83.32</v>
      </c>
      <c r="P12" s="1">
        <v>81.2</v>
      </c>
    </row>
    <row r="13" spans="1:16" x14ac:dyDescent="0.25">
      <c r="A13">
        <v>6</v>
      </c>
      <c r="B13">
        <f t="shared" si="1"/>
        <v>72</v>
      </c>
      <c r="D13" t="str">
        <f>A13&amp;"Y"</f>
        <v>6Y</v>
      </c>
      <c r="E13" s="1">
        <v>101.73</v>
      </c>
      <c r="F13" s="1">
        <v>101.58</v>
      </c>
      <c r="G13" s="1">
        <v>99.78</v>
      </c>
      <c r="H13" s="1">
        <v>97.77</v>
      </c>
      <c r="I13" s="1">
        <v>96.08</v>
      </c>
      <c r="J13" s="1">
        <v>93.82</v>
      </c>
      <c r="K13" s="1">
        <v>90.85</v>
      </c>
      <c r="L13" s="1">
        <v>88.62</v>
      </c>
      <c r="M13" s="1">
        <v>85.31</v>
      </c>
      <c r="N13" s="1">
        <v>81.7</v>
      </c>
      <c r="O13" s="1">
        <v>79.53</v>
      </c>
      <c r="P13" s="1">
        <v>77.33</v>
      </c>
    </row>
    <row r="14" spans="1:16" x14ac:dyDescent="0.25">
      <c r="A14">
        <v>7</v>
      </c>
      <c r="B14">
        <f t="shared" si="1"/>
        <v>84</v>
      </c>
      <c r="D14" t="str">
        <f t="shared" ref="D14:D22" si="2">A14&amp;"Y"</f>
        <v>7Y</v>
      </c>
      <c r="E14" s="1">
        <v>98.06</v>
      </c>
      <c r="F14" s="1">
        <v>98.01</v>
      </c>
      <c r="G14" s="1">
        <v>95.7</v>
      </c>
      <c r="H14" s="1">
        <v>93.65</v>
      </c>
      <c r="I14" s="1">
        <v>92.38</v>
      </c>
      <c r="J14" s="1">
        <v>90.03</v>
      </c>
      <c r="K14" s="1">
        <v>87.32</v>
      </c>
      <c r="L14" s="1">
        <v>85.09</v>
      </c>
      <c r="M14" s="1">
        <v>81.69</v>
      </c>
      <c r="N14" s="1">
        <v>77.94</v>
      </c>
      <c r="O14" s="1">
        <v>75.72</v>
      </c>
      <c r="P14" s="1">
        <v>73.56</v>
      </c>
    </row>
    <row r="15" spans="1:16" x14ac:dyDescent="0.25">
      <c r="A15">
        <v>8</v>
      </c>
      <c r="B15">
        <f t="shared" si="1"/>
        <v>96</v>
      </c>
      <c r="D15" t="str">
        <f t="shared" si="2"/>
        <v>8Y</v>
      </c>
      <c r="E15" s="1">
        <v>94.85</v>
      </c>
      <c r="F15" s="1">
        <v>94.93</v>
      </c>
      <c r="G15" s="1">
        <v>92.76</v>
      </c>
      <c r="H15" s="1">
        <v>90.98</v>
      </c>
      <c r="I15" s="1">
        <v>89.5</v>
      </c>
      <c r="J15" s="1">
        <v>87.27</v>
      </c>
      <c r="K15" s="1">
        <v>84.46</v>
      </c>
      <c r="L15" s="1">
        <v>82.23</v>
      </c>
      <c r="M15" s="1">
        <v>78.760000000000005</v>
      </c>
      <c r="N15" s="1">
        <v>75.010000000000005</v>
      </c>
      <c r="O15" s="1">
        <v>72.89</v>
      </c>
      <c r="P15" s="1">
        <v>70.88</v>
      </c>
    </row>
    <row r="16" spans="1:16" x14ac:dyDescent="0.25">
      <c r="A16">
        <v>9</v>
      </c>
      <c r="B16">
        <f t="shared" si="1"/>
        <v>108</v>
      </c>
      <c r="D16" t="str">
        <f t="shared" si="2"/>
        <v>9Y</v>
      </c>
      <c r="E16" s="1">
        <v>92.38</v>
      </c>
      <c r="F16" s="1">
        <v>92.25</v>
      </c>
      <c r="G16" s="1">
        <v>90.14</v>
      </c>
      <c r="H16" s="1">
        <v>88.66</v>
      </c>
      <c r="I16" s="1">
        <v>87.04</v>
      </c>
      <c r="J16" s="1">
        <v>84.55</v>
      </c>
      <c r="K16" s="1">
        <v>81.599999999999994</v>
      </c>
      <c r="L16" s="1">
        <v>79.28</v>
      </c>
      <c r="M16" s="1">
        <v>75.819999999999993</v>
      </c>
      <c r="N16" s="1">
        <v>72.180000000000007</v>
      </c>
      <c r="O16" s="1">
        <v>70.11</v>
      </c>
      <c r="P16" s="1">
        <v>68.09</v>
      </c>
    </row>
    <row r="17" spans="1:16" x14ac:dyDescent="0.25">
      <c r="A17">
        <v>10</v>
      </c>
      <c r="B17">
        <f t="shared" si="1"/>
        <v>120</v>
      </c>
      <c r="D17" t="str">
        <f t="shared" si="2"/>
        <v>10Y</v>
      </c>
      <c r="E17" s="1">
        <v>89.71</v>
      </c>
      <c r="F17" s="1">
        <v>89.64</v>
      </c>
      <c r="G17" s="1">
        <v>87.71</v>
      </c>
      <c r="H17" s="1">
        <v>85.93</v>
      </c>
      <c r="I17" s="1">
        <v>84.34</v>
      </c>
      <c r="J17" s="1">
        <v>81.83</v>
      </c>
      <c r="K17" s="1">
        <v>78.790000000000006</v>
      </c>
      <c r="L17" s="1">
        <v>76.400000000000006</v>
      </c>
      <c r="M17" s="1">
        <v>72.91</v>
      </c>
      <c r="N17" s="1">
        <v>69.42</v>
      </c>
      <c r="O17" s="1">
        <v>67.31</v>
      </c>
      <c r="P17" s="1">
        <v>65.42</v>
      </c>
    </row>
    <row r="18" spans="1:16" x14ac:dyDescent="0.25">
      <c r="A18">
        <v>12</v>
      </c>
      <c r="B18">
        <f t="shared" si="1"/>
        <v>144</v>
      </c>
      <c r="D18" t="str">
        <f t="shared" si="2"/>
        <v>12Y</v>
      </c>
      <c r="E18" s="1">
        <v>85.54</v>
      </c>
      <c r="F18" s="1">
        <v>85.45</v>
      </c>
      <c r="G18" s="1">
        <v>83.67</v>
      </c>
      <c r="H18" s="1">
        <v>81.99</v>
      </c>
      <c r="I18" s="1">
        <v>80.22</v>
      </c>
      <c r="J18" s="1">
        <v>77.95</v>
      </c>
      <c r="K18" s="1">
        <v>74.709999999999994</v>
      </c>
      <c r="L18" s="1">
        <v>72.27</v>
      </c>
      <c r="M18" s="1">
        <v>68.650000000000006</v>
      </c>
      <c r="N18" s="1">
        <v>65.38</v>
      </c>
      <c r="O18" s="1">
        <v>63.33</v>
      </c>
      <c r="P18" s="1">
        <v>61.45</v>
      </c>
    </row>
    <row r="19" spans="1:16" x14ac:dyDescent="0.25">
      <c r="A19">
        <v>15</v>
      </c>
      <c r="B19">
        <f t="shared" si="1"/>
        <v>180</v>
      </c>
      <c r="D19" t="str">
        <f t="shared" si="2"/>
        <v>15Y</v>
      </c>
      <c r="E19" s="1">
        <v>79.989999999999995</v>
      </c>
      <c r="F19" s="1">
        <v>79.89</v>
      </c>
      <c r="G19" s="1">
        <v>78.150000000000006</v>
      </c>
      <c r="H19" s="1">
        <v>76.56</v>
      </c>
      <c r="I19" s="1">
        <v>74.67</v>
      </c>
      <c r="J19" s="1">
        <v>72.19</v>
      </c>
      <c r="K19" s="1">
        <v>69.02</v>
      </c>
      <c r="L19" s="1">
        <v>66.540000000000006</v>
      </c>
      <c r="M19" s="1">
        <v>62.88</v>
      </c>
      <c r="N19" s="1">
        <v>60.17</v>
      </c>
      <c r="O19" s="1">
        <v>58.07</v>
      </c>
      <c r="P19" s="1">
        <v>56.08</v>
      </c>
    </row>
    <row r="20" spans="1:16" x14ac:dyDescent="0.25">
      <c r="A20">
        <v>20</v>
      </c>
      <c r="B20">
        <f t="shared" si="1"/>
        <v>240</v>
      </c>
      <c r="D20" t="str">
        <f t="shared" si="2"/>
        <v>20Y</v>
      </c>
      <c r="E20" s="1">
        <v>74.66</v>
      </c>
      <c r="F20" s="1">
        <v>74.72</v>
      </c>
      <c r="G20" s="1">
        <v>72.930000000000007</v>
      </c>
      <c r="H20" s="1">
        <v>71.010000000000005</v>
      </c>
      <c r="I20" s="1">
        <v>68.989999999999995</v>
      </c>
      <c r="J20" s="1">
        <v>66.62</v>
      </c>
      <c r="K20" s="1">
        <v>63.22</v>
      </c>
      <c r="L20" s="1">
        <v>60.69</v>
      </c>
      <c r="M20" s="1">
        <v>56.93</v>
      </c>
      <c r="N20" s="1">
        <v>54.58</v>
      </c>
      <c r="O20" s="1">
        <v>52.56</v>
      </c>
      <c r="P20" s="1">
        <v>50.44</v>
      </c>
    </row>
    <row r="21" spans="1:16" x14ac:dyDescent="0.25">
      <c r="A21">
        <v>25</v>
      </c>
      <c r="B21">
        <f t="shared" si="1"/>
        <v>300</v>
      </c>
      <c r="D21" t="str">
        <f t="shared" si="2"/>
        <v>25Y</v>
      </c>
      <c r="E21" s="1">
        <v>71.08</v>
      </c>
      <c r="F21" s="1">
        <v>70.87</v>
      </c>
      <c r="G21" s="2">
        <v>69.19</v>
      </c>
      <c r="H21" s="1">
        <v>66.98</v>
      </c>
      <c r="I21" s="1">
        <v>64.959999999999994</v>
      </c>
      <c r="J21" s="1">
        <v>62.17</v>
      </c>
      <c r="K21" s="1">
        <v>58.98</v>
      </c>
      <c r="L21" s="1">
        <v>56.58</v>
      </c>
      <c r="M21" s="1">
        <v>53</v>
      </c>
      <c r="N21" s="1">
        <v>50</v>
      </c>
      <c r="O21" s="1">
        <v>48.09</v>
      </c>
      <c r="P21" s="1">
        <v>46.24</v>
      </c>
    </row>
    <row r="22" spans="1:16" x14ac:dyDescent="0.25">
      <c r="A22">
        <v>30</v>
      </c>
      <c r="B22">
        <f t="shared" si="1"/>
        <v>360</v>
      </c>
      <c r="D22" t="str">
        <f t="shared" si="2"/>
        <v>30Y</v>
      </c>
      <c r="E22" s="1">
        <v>68.430000000000007</v>
      </c>
      <c r="F22" s="1">
        <v>68.5</v>
      </c>
      <c r="G22" s="1">
        <v>66.52</v>
      </c>
      <c r="H22" s="1">
        <v>64.16</v>
      </c>
      <c r="I22" s="1">
        <v>61.74</v>
      </c>
      <c r="J22" s="1">
        <v>58.96</v>
      </c>
      <c r="K22" s="1">
        <v>55.3</v>
      </c>
      <c r="L22" s="1">
        <v>52.82</v>
      </c>
      <c r="M22" s="1">
        <v>49.13</v>
      </c>
      <c r="N22" s="1">
        <v>46.21</v>
      </c>
      <c r="O22" s="1">
        <v>44.75</v>
      </c>
      <c r="P22" s="1">
        <v>43.09</v>
      </c>
    </row>
    <row r="27" spans="1:16" x14ac:dyDescent="0.25">
      <c r="J27" s="4"/>
    </row>
  </sheetData>
  <pageMargins left="0.7" right="0.7" top="0.75" bottom="0.75" header="0.3" footer="0.3"/>
  <pageSetup paperSize="9" orientation="portrait" r:id="rId1"/>
  <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98A55-93C0-4F27-9D9C-7AB56B1F806F}">
  <dimension ref="A1:X28"/>
  <sheetViews>
    <sheetView tabSelected="1" workbookViewId="0">
      <selection activeCell="D3" sqref="D3:P22"/>
    </sheetView>
  </sheetViews>
  <sheetFormatPr defaultRowHeight="15" x14ac:dyDescent="0.25"/>
  <cols>
    <col min="6" max="6" width="9" customWidth="1"/>
  </cols>
  <sheetData>
    <row r="1" spans="1:16" x14ac:dyDescent="0.25">
      <c r="A1" t="s">
        <v>4</v>
      </c>
      <c r="C1" t="s">
        <v>0</v>
      </c>
      <c r="D1" t="s">
        <v>1</v>
      </c>
      <c r="E1">
        <v>1</v>
      </c>
      <c r="F1">
        <v>2</v>
      </c>
      <c r="G1">
        <v>3</v>
      </c>
      <c r="H1">
        <v>4</v>
      </c>
      <c r="I1">
        <v>5</v>
      </c>
      <c r="J1">
        <v>7</v>
      </c>
      <c r="K1">
        <v>10</v>
      </c>
      <c r="L1">
        <v>12</v>
      </c>
      <c r="M1">
        <v>15</v>
      </c>
      <c r="N1">
        <v>20</v>
      </c>
      <c r="O1">
        <v>25</v>
      </c>
      <c r="P1">
        <v>30</v>
      </c>
    </row>
    <row r="2" spans="1:16" x14ac:dyDescent="0.25">
      <c r="A2" t="s">
        <v>3</v>
      </c>
      <c r="D2" t="s">
        <v>2</v>
      </c>
      <c r="E2">
        <f>E1*12</f>
        <v>12</v>
      </c>
      <c r="F2">
        <f t="shared" ref="F2:P2" si="0">F1*12</f>
        <v>24</v>
      </c>
      <c r="G2">
        <f t="shared" si="0"/>
        <v>36</v>
      </c>
      <c r="H2">
        <f t="shared" si="0"/>
        <v>48</v>
      </c>
      <c r="I2">
        <f t="shared" si="0"/>
        <v>60</v>
      </c>
      <c r="J2">
        <f t="shared" si="0"/>
        <v>84</v>
      </c>
      <c r="K2">
        <f t="shared" si="0"/>
        <v>120</v>
      </c>
      <c r="L2">
        <f t="shared" si="0"/>
        <v>144</v>
      </c>
      <c r="M2">
        <f t="shared" si="0"/>
        <v>180</v>
      </c>
      <c r="N2">
        <f t="shared" si="0"/>
        <v>240</v>
      </c>
      <c r="O2">
        <f t="shared" si="0"/>
        <v>300</v>
      </c>
      <c r="P2">
        <f t="shared" si="0"/>
        <v>360</v>
      </c>
    </row>
    <row r="3" spans="1:16" x14ac:dyDescent="0.25">
      <c r="A3" t="s">
        <v>1</v>
      </c>
      <c r="B3" t="s">
        <v>2</v>
      </c>
      <c r="E3" t="s">
        <v>12</v>
      </c>
      <c r="F3" t="s">
        <v>13</v>
      </c>
      <c r="G3" t="s">
        <v>19</v>
      </c>
      <c r="H3" t="str">
        <f>H1&amp;"Y"</f>
        <v>4Y</v>
      </c>
      <c r="I3" t="str">
        <f t="shared" ref="I3:P3" si="1">I1&amp;"Y"</f>
        <v>5Y</v>
      </c>
      <c r="J3" t="str">
        <f t="shared" si="1"/>
        <v>7Y</v>
      </c>
      <c r="K3" t="str">
        <f t="shared" si="1"/>
        <v>10Y</v>
      </c>
      <c r="L3" t="str">
        <f t="shared" si="1"/>
        <v>12Y</v>
      </c>
      <c r="M3" t="str">
        <f t="shared" si="1"/>
        <v>15Y</v>
      </c>
      <c r="N3" t="str">
        <f t="shared" si="1"/>
        <v>20Y</v>
      </c>
      <c r="O3" t="str">
        <f t="shared" si="1"/>
        <v>25Y</v>
      </c>
      <c r="P3" t="str">
        <f t="shared" si="1"/>
        <v>30Y</v>
      </c>
    </row>
    <row r="4" spans="1:16" x14ac:dyDescent="0.25">
      <c r="A4">
        <f>1/12</f>
        <v>8.3333333333333329E-2</v>
      </c>
      <c r="B4">
        <f>A4*12</f>
        <v>1</v>
      </c>
      <c r="D4" t="s">
        <v>8</v>
      </c>
      <c r="E4" s="1">
        <v>3.61</v>
      </c>
      <c r="F4" s="1">
        <v>3.47</v>
      </c>
      <c r="G4" s="1">
        <v>3.31</v>
      </c>
      <c r="H4" s="1">
        <v>3.2</v>
      </c>
      <c r="I4" s="1">
        <v>3.13</v>
      </c>
      <c r="J4" s="1">
        <v>3.05</v>
      </c>
      <c r="K4" s="1">
        <v>3.02</v>
      </c>
      <c r="L4" s="1">
        <v>3.02</v>
      </c>
      <c r="M4" s="1">
        <v>3</v>
      </c>
      <c r="N4" s="1">
        <v>2.82</v>
      </c>
      <c r="O4" s="1">
        <v>2.62</v>
      </c>
      <c r="P4" s="1">
        <v>2.4500000000000002</v>
      </c>
    </row>
    <row r="5" spans="1:16" x14ac:dyDescent="0.25">
      <c r="A5">
        <f>3/12</f>
        <v>0.25</v>
      </c>
      <c r="B5">
        <f t="shared" ref="B5:B22" si="2">A5*12</f>
        <v>3</v>
      </c>
      <c r="D5" t="s">
        <v>9</v>
      </c>
      <c r="E5" s="1">
        <v>3.65</v>
      </c>
      <c r="F5" s="1">
        <v>3.45</v>
      </c>
      <c r="G5" s="1">
        <v>3.29</v>
      </c>
      <c r="H5" s="1">
        <v>3.18</v>
      </c>
      <c r="I5" s="1">
        <v>3.12</v>
      </c>
      <c r="J5" s="1">
        <v>3.05</v>
      </c>
      <c r="K5" s="1">
        <v>3.02</v>
      </c>
      <c r="L5" s="1">
        <v>3.02</v>
      </c>
      <c r="M5" s="1">
        <v>2.99</v>
      </c>
      <c r="N5" s="1">
        <v>2.81</v>
      </c>
      <c r="O5" s="1">
        <v>2.6</v>
      </c>
      <c r="P5" s="1">
        <v>2.4300000000000002</v>
      </c>
    </row>
    <row r="6" spans="1:16" x14ac:dyDescent="0.25">
      <c r="A6">
        <f>1/2</f>
        <v>0.5</v>
      </c>
      <c r="B6">
        <f t="shared" si="2"/>
        <v>6</v>
      </c>
      <c r="D6" t="s">
        <v>11</v>
      </c>
      <c r="E6" s="1">
        <v>3.56</v>
      </c>
      <c r="F6" s="1">
        <v>3.36</v>
      </c>
      <c r="G6" s="1">
        <v>3.22</v>
      </c>
      <c r="H6" s="1">
        <v>3.13</v>
      </c>
      <c r="I6" s="1">
        <v>3.07</v>
      </c>
      <c r="J6" s="1">
        <v>3.01</v>
      </c>
      <c r="K6" s="1">
        <v>3</v>
      </c>
      <c r="L6" s="1">
        <v>3</v>
      </c>
      <c r="M6" s="1">
        <v>2.96</v>
      </c>
      <c r="N6" s="1">
        <v>2.78</v>
      </c>
      <c r="O6" s="1">
        <v>2.58</v>
      </c>
      <c r="P6" s="1">
        <v>2.41</v>
      </c>
    </row>
    <row r="7" spans="1:16" x14ac:dyDescent="0.25">
      <c r="A7">
        <f>9/12</f>
        <v>0.75</v>
      </c>
      <c r="B7">
        <f t="shared" si="2"/>
        <v>9</v>
      </c>
      <c r="D7" t="s">
        <v>10</v>
      </c>
      <c r="E7" s="1">
        <v>3.47</v>
      </c>
      <c r="F7" s="1">
        <v>3.27</v>
      </c>
      <c r="G7" s="1">
        <v>3.15</v>
      </c>
      <c r="H7" s="1">
        <v>3.07</v>
      </c>
      <c r="I7" s="1">
        <v>3.03</v>
      </c>
      <c r="J7" s="1">
        <v>2.98</v>
      </c>
      <c r="K7" s="1">
        <v>2.98</v>
      </c>
      <c r="L7" s="1">
        <v>2.98</v>
      </c>
      <c r="M7" s="1">
        <v>2.93</v>
      </c>
      <c r="N7" s="1">
        <v>2.75</v>
      </c>
      <c r="O7" s="1">
        <v>2.5499999999999998</v>
      </c>
      <c r="P7" s="1">
        <v>2.39</v>
      </c>
    </row>
    <row r="8" spans="1:16" x14ac:dyDescent="0.25">
      <c r="A8">
        <v>1</v>
      </c>
      <c r="B8">
        <f t="shared" si="2"/>
        <v>12</v>
      </c>
      <c r="D8" t="str">
        <f>A8&amp;"Y"</f>
        <v>1Y</v>
      </c>
      <c r="E8" s="1">
        <v>3.36</v>
      </c>
      <c r="F8" s="1">
        <v>3.18</v>
      </c>
      <c r="G8" s="1">
        <v>3.07</v>
      </c>
      <c r="H8" s="1">
        <v>3.02</v>
      </c>
      <c r="I8" s="1">
        <v>2.98</v>
      </c>
      <c r="J8" s="1">
        <v>2.95</v>
      </c>
      <c r="K8" s="1">
        <v>2.96</v>
      </c>
      <c r="L8" s="1">
        <v>2.96</v>
      </c>
      <c r="M8" s="1">
        <v>2.91</v>
      </c>
      <c r="N8" s="1">
        <v>2.73</v>
      </c>
      <c r="O8" s="1">
        <v>2.5299999999999998</v>
      </c>
      <c r="P8" s="1">
        <v>2.37</v>
      </c>
    </row>
    <row r="9" spans="1:16" x14ac:dyDescent="0.25">
      <c r="A9">
        <v>2</v>
      </c>
      <c r="B9">
        <f t="shared" si="2"/>
        <v>24</v>
      </c>
      <c r="D9" t="str">
        <f t="shared" ref="D9:D22" si="3">A9&amp;"Y"</f>
        <v>2Y</v>
      </c>
      <c r="E9" s="1">
        <v>2.99</v>
      </c>
      <c r="F9" s="1">
        <v>2.92</v>
      </c>
      <c r="G9" s="1">
        <v>2.9</v>
      </c>
      <c r="H9" s="1">
        <v>2.88</v>
      </c>
      <c r="I9" s="1">
        <v>2.87</v>
      </c>
      <c r="J9" s="1">
        <v>2.88</v>
      </c>
      <c r="K9" s="1">
        <v>2.92</v>
      </c>
      <c r="L9" s="1">
        <v>2.92</v>
      </c>
      <c r="M9" s="1">
        <v>2.83</v>
      </c>
      <c r="N9" s="1">
        <v>2.64</v>
      </c>
      <c r="O9" s="1">
        <v>2.44</v>
      </c>
      <c r="P9" s="1">
        <v>2.29</v>
      </c>
    </row>
    <row r="10" spans="1:16" x14ac:dyDescent="0.25">
      <c r="A10">
        <v>3</v>
      </c>
      <c r="B10">
        <f t="shared" si="2"/>
        <v>36</v>
      </c>
      <c r="D10" t="str">
        <f t="shared" si="3"/>
        <v>3Y</v>
      </c>
      <c r="E10" s="1">
        <v>2.86</v>
      </c>
      <c r="F10" s="1">
        <v>2.85</v>
      </c>
      <c r="G10" s="1">
        <v>2.85</v>
      </c>
      <c r="H10" s="1">
        <v>2.84</v>
      </c>
      <c r="I10" s="1">
        <v>2.85</v>
      </c>
      <c r="J10" s="1">
        <v>2.88</v>
      </c>
      <c r="K10" s="1">
        <v>2.91</v>
      </c>
      <c r="L10" s="1">
        <v>2.91</v>
      </c>
      <c r="M10" s="1">
        <v>2.78</v>
      </c>
      <c r="N10" s="1">
        <v>2.57</v>
      </c>
      <c r="O10" s="1">
        <v>2.38</v>
      </c>
      <c r="P10" s="1">
        <v>2.23</v>
      </c>
    </row>
    <row r="11" spans="1:16" x14ac:dyDescent="0.25">
      <c r="A11">
        <v>4</v>
      </c>
      <c r="B11">
        <f t="shared" si="2"/>
        <v>48</v>
      </c>
      <c r="D11" t="str">
        <f t="shared" si="3"/>
        <v>4Y</v>
      </c>
      <c r="E11" s="1">
        <v>2.85</v>
      </c>
      <c r="F11" s="1">
        <v>2.84</v>
      </c>
      <c r="G11" s="1">
        <v>2.84</v>
      </c>
      <c r="H11" s="1">
        <v>2.85</v>
      </c>
      <c r="I11" s="1">
        <v>2.87</v>
      </c>
      <c r="J11" s="1">
        <v>2.91</v>
      </c>
      <c r="K11" s="1">
        <v>2.91</v>
      </c>
      <c r="L11" s="1">
        <v>2.86</v>
      </c>
      <c r="M11" s="1">
        <v>2.73</v>
      </c>
      <c r="N11" s="1">
        <v>2.5099999999999998</v>
      </c>
      <c r="O11" s="1">
        <v>2.3199999999999998</v>
      </c>
      <c r="P11" s="1">
        <v>2.17</v>
      </c>
    </row>
    <row r="12" spans="1:16" x14ac:dyDescent="0.25">
      <c r="A12">
        <v>5</v>
      </c>
      <c r="B12">
        <f t="shared" si="2"/>
        <v>60</v>
      </c>
      <c r="D12" t="str">
        <f t="shared" si="3"/>
        <v>5Y</v>
      </c>
      <c r="E12" s="1">
        <v>2.83</v>
      </c>
      <c r="F12" s="2">
        <v>2.83</v>
      </c>
      <c r="G12" s="1">
        <v>2.85</v>
      </c>
      <c r="H12" s="1">
        <v>2.87</v>
      </c>
      <c r="I12" s="1">
        <v>2.9</v>
      </c>
      <c r="J12" s="1">
        <v>2.93</v>
      </c>
      <c r="K12" s="1">
        <v>2.92</v>
      </c>
      <c r="L12" s="1">
        <v>2.8</v>
      </c>
      <c r="M12" s="1">
        <v>2.69</v>
      </c>
      <c r="N12" s="1">
        <v>2.4500000000000002</v>
      </c>
      <c r="O12" s="1">
        <v>2.25</v>
      </c>
      <c r="P12" s="1">
        <v>2.12</v>
      </c>
    </row>
    <row r="13" spans="1:16" x14ac:dyDescent="0.25">
      <c r="A13">
        <v>6</v>
      </c>
      <c r="B13">
        <f t="shared" si="2"/>
        <v>72</v>
      </c>
      <c r="D13" t="str">
        <f t="shared" si="3"/>
        <v>6Y</v>
      </c>
      <c r="E13" s="1">
        <v>2.83</v>
      </c>
      <c r="F13" s="1">
        <v>2.86</v>
      </c>
      <c r="G13" s="1">
        <v>2.88</v>
      </c>
      <c r="H13" s="1">
        <v>2.91</v>
      </c>
      <c r="I13" s="1">
        <v>2.94</v>
      </c>
      <c r="J13" s="1">
        <v>2.94</v>
      </c>
      <c r="K13" s="1">
        <v>2.86</v>
      </c>
      <c r="L13" s="1">
        <v>2.75</v>
      </c>
      <c r="M13" s="1">
        <v>2.61</v>
      </c>
      <c r="N13" s="1">
        <v>2.37</v>
      </c>
      <c r="O13" s="1">
        <v>2.19</v>
      </c>
      <c r="P13" s="1">
        <v>2.06</v>
      </c>
    </row>
    <row r="14" spans="1:16" x14ac:dyDescent="0.25">
      <c r="A14">
        <v>7</v>
      </c>
      <c r="B14">
        <f t="shared" si="2"/>
        <v>84</v>
      </c>
      <c r="D14" t="str">
        <f t="shared" si="3"/>
        <v>7Y</v>
      </c>
      <c r="E14" s="1">
        <v>2.89</v>
      </c>
      <c r="F14" s="1">
        <v>2.91</v>
      </c>
      <c r="G14" s="1">
        <v>2.94</v>
      </c>
      <c r="H14" s="1">
        <v>2.97</v>
      </c>
      <c r="I14" s="1">
        <v>2.98</v>
      </c>
      <c r="J14" s="1">
        <v>2.95</v>
      </c>
      <c r="K14" s="1">
        <v>2.8</v>
      </c>
      <c r="L14" s="1">
        <v>2.7</v>
      </c>
      <c r="M14" s="1">
        <v>2.5299999999999998</v>
      </c>
      <c r="N14" s="1">
        <v>2.2999999999999998</v>
      </c>
      <c r="O14" s="1">
        <v>2.12</v>
      </c>
      <c r="P14" s="1">
        <v>2</v>
      </c>
    </row>
    <row r="15" spans="1:16" x14ac:dyDescent="0.25">
      <c r="A15">
        <v>8</v>
      </c>
      <c r="B15">
        <f t="shared" si="2"/>
        <v>96</v>
      </c>
      <c r="D15" t="str">
        <f t="shared" si="3"/>
        <v>8Y</v>
      </c>
      <c r="E15" s="2">
        <v>2.94</v>
      </c>
      <c r="F15" s="1">
        <v>2.97</v>
      </c>
      <c r="G15" s="1">
        <v>2.99</v>
      </c>
      <c r="H15" s="1">
        <v>3</v>
      </c>
      <c r="I15" s="2">
        <v>2.98</v>
      </c>
      <c r="J15" s="1">
        <v>2.95</v>
      </c>
      <c r="K15" s="1">
        <v>2.73</v>
      </c>
      <c r="L15" s="1">
        <v>2.64</v>
      </c>
      <c r="M15" s="1">
        <v>2.4500000000000002</v>
      </c>
      <c r="N15" s="1">
        <v>2.2200000000000002</v>
      </c>
      <c r="O15" s="1">
        <v>2.0499999999999998</v>
      </c>
      <c r="P15" s="1">
        <v>1.94</v>
      </c>
    </row>
    <row r="16" spans="1:16" x14ac:dyDescent="0.25">
      <c r="A16">
        <v>9</v>
      </c>
      <c r="B16">
        <f t="shared" si="2"/>
        <v>108</v>
      </c>
      <c r="D16" t="str">
        <f t="shared" si="3"/>
        <v>9Y</v>
      </c>
      <c r="E16" s="1">
        <v>3</v>
      </c>
      <c r="F16" s="1">
        <v>3.02</v>
      </c>
      <c r="G16" s="1">
        <v>3.02</v>
      </c>
      <c r="H16" s="1">
        <v>2.99</v>
      </c>
      <c r="I16" s="1">
        <v>2.97</v>
      </c>
      <c r="J16" s="1">
        <v>2.85</v>
      </c>
      <c r="K16" s="1">
        <v>2.65</v>
      </c>
      <c r="L16" s="1">
        <v>2.5299999999999998</v>
      </c>
      <c r="M16" s="1">
        <v>2.35</v>
      </c>
      <c r="N16" s="1">
        <v>2.13</v>
      </c>
      <c r="O16" s="1">
        <v>1.98</v>
      </c>
      <c r="P16" s="1">
        <v>1.87</v>
      </c>
    </row>
    <row r="17" spans="1:24" x14ac:dyDescent="0.25">
      <c r="A17">
        <v>10</v>
      </c>
      <c r="B17">
        <f t="shared" si="2"/>
        <v>120</v>
      </c>
      <c r="D17" t="str">
        <f t="shared" si="3"/>
        <v>10Y</v>
      </c>
      <c r="E17" s="1">
        <v>3.05</v>
      </c>
      <c r="F17" s="1">
        <v>3.03</v>
      </c>
      <c r="G17" s="1">
        <v>2.99</v>
      </c>
      <c r="H17" s="1">
        <v>2.96</v>
      </c>
      <c r="I17" s="1">
        <v>2.94</v>
      </c>
      <c r="J17" s="1">
        <v>2.73</v>
      </c>
      <c r="K17" s="1">
        <v>2.57</v>
      </c>
      <c r="L17" s="1">
        <v>2.41</v>
      </c>
      <c r="M17" s="1">
        <v>2.25</v>
      </c>
      <c r="N17" s="1">
        <v>2.04</v>
      </c>
      <c r="O17" s="1">
        <v>1.9</v>
      </c>
      <c r="P17" s="1">
        <v>1.81</v>
      </c>
    </row>
    <row r="18" spans="1:24" x14ac:dyDescent="0.25">
      <c r="A18">
        <v>12</v>
      </c>
      <c r="B18">
        <f t="shared" si="2"/>
        <v>144</v>
      </c>
      <c r="D18" t="str">
        <f t="shared" si="3"/>
        <v>12Y</v>
      </c>
      <c r="E18" s="1">
        <v>2.88</v>
      </c>
      <c r="F18" s="1">
        <v>2.88</v>
      </c>
      <c r="G18" s="1">
        <v>2.88</v>
      </c>
      <c r="H18" s="1">
        <v>2.7</v>
      </c>
      <c r="I18" s="1">
        <v>2.59</v>
      </c>
      <c r="J18" s="1">
        <v>1.97</v>
      </c>
      <c r="K18" s="1">
        <v>2.2599999999999998</v>
      </c>
      <c r="L18" s="1">
        <v>2.15</v>
      </c>
      <c r="M18" s="1">
        <v>2.0099999999999998</v>
      </c>
      <c r="N18" s="1">
        <v>1.84</v>
      </c>
      <c r="O18" s="1">
        <v>1.73</v>
      </c>
      <c r="P18" s="1">
        <v>1.65</v>
      </c>
    </row>
    <row r="19" spans="1:24" x14ac:dyDescent="0.25">
      <c r="A19">
        <v>15</v>
      </c>
      <c r="B19">
        <f t="shared" si="2"/>
        <v>180</v>
      </c>
      <c r="D19" t="str">
        <f t="shared" si="3"/>
        <v>15Y</v>
      </c>
      <c r="E19" s="1">
        <v>2.13</v>
      </c>
      <c r="F19" s="1">
        <v>2.14</v>
      </c>
      <c r="G19" s="1">
        <v>2.14</v>
      </c>
      <c r="H19" s="1">
        <v>2.14</v>
      </c>
      <c r="I19" s="1">
        <v>2.14</v>
      </c>
      <c r="J19" s="1">
        <v>1.45</v>
      </c>
      <c r="K19" s="1">
        <v>1.85</v>
      </c>
      <c r="L19" s="1">
        <v>1.76</v>
      </c>
      <c r="M19" s="1">
        <v>1.67</v>
      </c>
      <c r="N19" s="1">
        <v>1.56</v>
      </c>
      <c r="O19" s="1">
        <v>1.5</v>
      </c>
      <c r="P19" s="1">
        <v>1.43</v>
      </c>
    </row>
    <row r="20" spans="1:24" x14ac:dyDescent="0.25">
      <c r="A20">
        <v>20</v>
      </c>
      <c r="B20">
        <f t="shared" si="2"/>
        <v>240</v>
      </c>
      <c r="D20" t="str">
        <f t="shared" si="3"/>
        <v>20Y</v>
      </c>
      <c r="E20" s="1">
        <v>1.53</v>
      </c>
      <c r="F20" s="1">
        <v>1.53</v>
      </c>
      <c r="G20" s="1">
        <v>1.53</v>
      </c>
      <c r="H20" s="1">
        <v>1.53</v>
      </c>
      <c r="I20" s="1">
        <v>1.53</v>
      </c>
      <c r="J20" s="1">
        <v>1.45</v>
      </c>
      <c r="K20" s="1">
        <v>1.4</v>
      </c>
      <c r="L20" s="1">
        <v>1.37</v>
      </c>
      <c r="M20" s="1">
        <v>1.34</v>
      </c>
      <c r="N20" s="1">
        <v>1.31</v>
      </c>
      <c r="O20" s="1">
        <v>1.26</v>
      </c>
      <c r="P20" s="1">
        <v>1.22</v>
      </c>
    </row>
    <row r="21" spans="1:24" x14ac:dyDescent="0.25">
      <c r="A21">
        <v>25</v>
      </c>
      <c r="B21">
        <f t="shared" si="2"/>
        <v>300</v>
      </c>
      <c r="D21" t="str">
        <f t="shared" si="3"/>
        <v>25Y</v>
      </c>
      <c r="E21" s="1">
        <v>1.26</v>
      </c>
      <c r="F21" s="1">
        <v>1.26</v>
      </c>
      <c r="G21" s="1">
        <v>1.26</v>
      </c>
      <c r="H21" s="1">
        <v>1.26</v>
      </c>
      <c r="I21" s="1">
        <v>1.26</v>
      </c>
      <c r="J21" s="1">
        <v>1.26</v>
      </c>
      <c r="K21" s="1">
        <v>1.23</v>
      </c>
      <c r="L21" s="1">
        <v>1.23</v>
      </c>
      <c r="M21" s="1">
        <v>1.23</v>
      </c>
      <c r="N21" s="1">
        <v>1.18</v>
      </c>
      <c r="O21" s="1">
        <v>1.1499999999999999</v>
      </c>
      <c r="P21" s="1">
        <v>1.1299999999999999</v>
      </c>
    </row>
    <row r="22" spans="1:24" ht="15.75" thickBot="1" x14ac:dyDescent="0.3">
      <c r="A22">
        <v>30</v>
      </c>
      <c r="B22">
        <f t="shared" si="2"/>
        <v>360</v>
      </c>
      <c r="D22" t="str">
        <f t="shared" si="3"/>
        <v>30Y</v>
      </c>
      <c r="E22" s="1">
        <v>1.21</v>
      </c>
      <c r="F22" s="1">
        <v>1.21</v>
      </c>
      <c r="G22" s="1">
        <v>1.21</v>
      </c>
      <c r="H22" s="1">
        <v>1.21</v>
      </c>
      <c r="I22" s="1">
        <v>1.21</v>
      </c>
      <c r="J22" s="1">
        <v>1.21</v>
      </c>
      <c r="K22" s="1">
        <v>1.21</v>
      </c>
      <c r="L22" s="1">
        <v>1.18</v>
      </c>
      <c r="M22" s="1">
        <v>1.1399999999999999</v>
      </c>
      <c r="N22" s="1">
        <v>1.1100000000000001</v>
      </c>
      <c r="O22" s="1">
        <v>1.0900000000000001</v>
      </c>
      <c r="P22" s="1">
        <v>1.08</v>
      </c>
    </row>
    <row r="23" spans="1:24" ht="18.75" thickBot="1" x14ac:dyDescent="0.3">
      <c r="T23" s="12">
        <v>1.8798919999999999</v>
      </c>
    </row>
    <row r="24" spans="1:24" ht="18.75" thickBot="1" x14ac:dyDescent="0.3">
      <c r="T24" s="13" t="s">
        <v>24</v>
      </c>
      <c r="U24" s="13">
        <v>1.44309</v>
      </c>
      <c r="V24" s="13">
        <v>1.5573790000000001</v>
      </c>
      <c r="W24" s="13">
        <v>1.2600910000000001</v>
      </c>
      <c r="X24" s="13">
        <v>0.57921100000000003</v>
      </c>
    </row>
    <row r="25" spans="1:24" ht="18.75" thickBot="1" x14ac:dyDescent="0.3">
      <c r="T25" s="12" t="s">
        <v>25</v>
      </c>
      <c r="U25" s="12">
        <v>2.3412579999999998</v>
      </c>
      <c r="V25" s="12">
        <v>1.9360170000000001</v>
      </c>
      <c r="W25" s="12">
        <v>33.103228000000001</v>
      </c>
      <c r="X25" s="12">
        <v>3.993992</v>
      </c>
    </row>
    <row r="26" spans="1:24" ht="18.75" thickBot="1" x14ac:dyDescent="0.3">
      <c r="T26" s="13" t="s">
        <v>26</v>
      </c>
      <c r="U26" s="13">
        <v>3.8603399999999999</v>
      </c>
      <c r="V26" s="13">
        <v>3.729638</v>
      </c>
      <c r="W26" s="13">
        <v>-30.003938999999999</v>
      </c>
      <c r="X26" s="13">
        <v>1.4450909999999999</v>
      </c>
    </row>
    <row r="27" spans="1:24" ht="18.75" thickBot="1" x14ac:dyDescent="0.3">
      <c r="T27" s="12" t="s">
        <v>27</v>
      </c>
      <c r="U27" s="12">
        <v>0.74266900000000002</v>
      </c>
      <c r="V27" s="12">
        <v>0.81862900000000005</v>
      </c>
      <c r="W27" s="12">
        <v>7.2485010000000001</v>
      </c>
      <c r="X27" s="12">
        <v>16.633490999999999</v>
      </c>
    </row>
    <row r="28" spans="1:24" ht="18" x14ac:dyDescent="0.25">
      <c r="T28" s="13" t="s">
        <v>28</v>
      </c>
      <c r="U28" s="13">
        <v>11.709714</v>
      </c>
      <c r="V28" s="13">
        <v>10.650950999999999</v>
      </c>
      <c r="W28" s="13">
        <v>6.4501410000000003</v>
      </c>
      <c r="X28" s="13">
        <v>0.31968000000000002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175ED2-E9BE-4492-95E8-19F84935B05A}">
  <dimension ref="A1:P34"/>
  <sheetViews>
    <sheetView workbookViewId="0">
      <selection activeCell="J4" sqref="J4"/>
    </sheetView>
  </sheetViews>
  <sheetFormatPr defaultRowHeight="15" x14ac:dyDescent="0.25"/>
  <cols>
    <col min="5" max="5" width="11" bestFit="1" customWidth="1"/>
    <col min="6" max="16" width="9.5703125" bestFit="1" customWidth="1"/>
  </cols>
  <sheetData>
    <row r="1" spans="1:16" x14ac:dyDescent="0.25">
      <c r="A1" t="s">
        <v>6</v>
      </c>
      <c r="C1" t="s">
        <v>0</v>
      </c>
      <c r="D1" t="s">
        <v>1</v>
      </c>
      <c r="E1">
        <v>1</v>
      </c>
      <c r="F1" s="7">
        <v>2</v>
      </c>
      <c r="G1" s="7">
        <v>3</v>
      </c>
      <c r="H1" s="7">
        <v>4</v>
      </c>
      <c r="I1" s="7">
        <v>5</v>
      </c>
      <c r="J1" s="7">
        <v>7</v>
      </c>
      <c r="K1" s="7">
        <v>10</v>
      </c>
      <c r="L1" s="7">
        <v>12</v>
      </c>
      <c r="M1" s="7">
        <v>15</v>
      </c>
      <c r="N1" s="7">
        <v>20</v>
      </c>
      <c r="O1" s="7">
        <v>25</v>
      </c>
      <c r="P1" s="7">
        <v>30</v>
      </c>
    </row>
    <row r="2" spans="1:16" x14ac:dyDescent="0.25">
      <c r="A2" t="s">
        <v>3</v>
      </c>
      <c r="D2" t="s">
        <v>2</v>
      </c>
      <c r="E2">
        <f>E1*12</f>
        <v>12</v>
      </c>
      <c r="F2">
        <f t="shared" ref="F2:P2" si="0">F1*12</f>
        <v>24</v>
      </c>
      <c r="G2">
        <f t="shared" si="0"/>
        <v>36</v>
      </c>
      <c r="H2">
        <f t="shared" si="0"/>
        <v>48</v>
      </c>
      <c r="I2">
        <f t="shared" si="0"/>
        <v>60</v>
      </c>
      <c r="J2">
        <f t="shared" si="0"/>
        <v>84</v>
      </c>
      <c r="K2">
        <f t="shared" si="0"/>
        <v>120</v>
      </c>
      <c r="L2">
        <f t="shared" si="0"/>
        <v>144</v>
      </c>
      <c r="M2">
        <f t="shared" si="0"/>
        <v>180</v>
      </c>
      <c r="N2">
        <f t="shared" si="0"/>
        <v>240</v>
      </c>
      <c r="O2">
        <f t="shared" si="0"/>
        <v>300</v>
      </c>
      <c r="P2">
        <f t="shared" si="0"/>
        <v>360</v>
      </c>
    </row>
    <row r="3" spans="1:16" x14ac:dyDescent="0.25">
      <c r="A3" t="s">
        <v>1</v>
      </c>
      <c r="B3" t="s">
        <v>2</v>
      </c>
      <c r="E3">
        <f>E1</f>
        <v>1</v>
      </c>
      <c r="F3">
        <f t="shared" ref="F3:P3" si="1">F1</f>
        <v>2</v>
      </c>
      <c r="G3">
        <f t="shared" si="1"/>
        <v>3</v>
      </c>
      <c r="H3">
        <f t="shared" si="1"/>
        <v>4</v>
      </c>
      <c r="I3">
        <f t="shared" si="1"/>
        <v>5</v>
      </c>
      <c r="J3">
        <f t="shared" si="1"/>
        <v>7</v>
      </c>
      <c r="K3">
        <f t="shared" si="1"/>
        <v>10</v>
      </c>
      <c r="L3">
        <f t="shared" si="1"/>
        <v>12</v>
      </c>
      <c r="M3">
        <f t="shared" si="1"/>
        <v>15</v>
      </c>
      <c r="N3">
        <f t="shared" si="1"/>
        <v>20</v>
      </c>
      <c r="O3">
        <f t="shared" si="1"/>
        <v>25</v>
      </c>
      <c r="P3">
        <f t="shared" si="1"/>
        <v>30</v>
      </c>
    </row>
    <row r="4" spans="1:16" x14ac:dyDescent="0.25">
      <c r="A4">
        <f>1/12</f>
        <v>8.3333333333333329E-2</v>
      </c>
      <c r="B4">
        <f>A4*12</f>
        <v>1</v>
      </c>
      <c r="D4">
        <f>A4</f>
        <v>8.3333333333333329E-2</v>
      </c>
      <c r="E4" s="8">
        <f>2*(BVOL!E4/10000)*SQRT($A4)/SQRT(2*PI())</f>
        <v>3.7926044434633396E-3</v>
      </c>
      <c r="F4" s="8">
        <f>2*(BVOL!F4/10000)*SQRT($A4)/SQRT(2*PI())</f>
        <v>4.4260103841607884E-3</v>
      </c>
      <c r="G4" s="8">
        <f>2*(BVOL!G4/10000)*SQRT($A4)/SQRT(2*PI())</f>
        <v>4.2184835650450067E-3</v>
      </c>
      <c r="H4" s="8">
        <f>2*(BVOL!H4/10000)*SQRT($A4)/SQRT(2*PI())</f>
        <v>4.0222428881452879E-3</v>
      </c>
      <c r="I4" s="8">
        <f>2*(BVOL!I4/10000)*SQRT($A4)/SQRT(2*PI())</f>
        <v>3.7677288647014039E-3</v>
      </c>
      <c r="J4" s="8">
        <f>2*(BVOL!J4/10000)*SQRT($A4)/SQRT(2*PI())</f>
        <v>3.4970917809488584E-3</v>
      </c>
      <c r="K4" s="8">
        <f>2*(BVOL!K4/10000)*SQRT($A4)/SQRT(2*PI())</f>
        <v>3.0769708951917142E-3</v>
      </c>
      <c r="L4" s="8">
        <f>2*(BVOL!L4/10000)*SQRT($A4)/SQRT(2*PI())</f>
        <v>3.031135338028517E-3</v>
      </c>
      <c r="M4" s="8">
        <f>2*(BVOL!M4/10000)*SQRT($A4)/SQRT(2*PI())</f>
        <v>2.9585815666395361E-3</v>
      </c>
      <c r="N4" s="8">
        <f>2*(BVOL!N4/10000)*SQRT($A4)/SQRT(2*PI())</f>
        <v>2.8443381678810143E-3</v>
      </c>
      <c r="O4" s="8">
        <f>2*(BVOL!O4/10000)*SQRT($A4)/SQRT(2*PI())</f>
        <v>2.7528973829876006E-3</v>
      </c>
      <c r="P4" s="8">
        <f>2*(BVOL!P4/10000)*SQRT($A4)/SQRT(2*PI())</f>
        <v>2.6653721984548628E-3</v>
      </c>
    </row>
    <row r="5" spans="1:16" x14ac:dyDescent="0.25">
      <c r="A5">
        <f>3/12</f>
        <v>0.25</v>
      </c>
      <c r="B5">
        <f t="shared" ref="B5:B22" si="2">A5*12</f>
        <v>3</v>
      </c>
      <c r="D5">
        <f t="shared" ref="D5:D22" si="3">A5</f>
        <v>0.25</v>
      </c>
      <c r="E5" s="8">
        <f>2*(BVOL!E5/10000)*SQRT($A5)/SQRT(2*PI())</f>
        <v>6.2183133246171323E-3</v>
      </c>
      <c r="F5" s="8">
        <f>2*(BVOL!F5/10000)*SQRT($A5)/SQRT(2*PI())</f>
        <v>6.9535639473969728E-3</v>
      </c>
      <c r="G5" s="8">
        <f>2*(BVOL!G5/10000)*SQRT($A5)/SQRT(2*PI())</f>
        <v>6.7321509817741777E-3</v>
      </c>
      <c r="H5" s="8">
        <f>2*(BVOL!H5/10000)*SQRT($A5)/SQRT(2*PI())</f>
        <v>6.3607357187204436E-3</v>
      </c>
      <c r="I5" s="8">
        <f>2*(BVOL!I5/10000)*SQRT($A5)/SQRT(2*PI())</f>
        <v>6.0152517038928027E-3</v>
      </c>
      <c r="J5" s="8">
        <f>2*(BVOL!J5/10000)*SQRT($A5)/SQRT(2*PI())</f>
        <v>5.6394480757546534E-3</v>
      </c>
      <c r="K5" s="8">
        <f>2*(BVOL!K5/10000)*SQRT($A5)/SQRT(2*PI())</f>
        <v>5.0749447489866258E-3</v>
      </c>
      <c r="L5" s="8">
        <f>2*(BVOL!L5/10000)*SQRT($A5)/SQRT(2*PI())</f>
        <v>5.0123108109636008E-3</v>
      </c>
      <c r="M5" s="8">
        <f>2*(BVOL!M5/10000)*SQRT($A5)/SQRT(2*PI())</f>
        <v>4.9113784140220381E-3</v>
      </c>
      <c r="N5" s="8">
        <f>2*(BVOL!N5/10000)*SQRT($A5)/SQRT(2*PI())</f>
        <v>4.7557909246654789E-3</v>
      </c>
      <c r="O5" s="8">
        <f>2*(BVOL!O5/10000)*SQRT($A5)/SQRT(2*PI())</f>
        <v>4.6408955479098667E-3</v>
      </c>
      <c r="P5" s="8">
        <f>2*(BVOL!P5/10000)*SQRT($A5)/SQRT(2*PI())</f>
        <v>4.5355747858838889E-3</v>
      </c>
    </row>
    <row r="6" spans="1:16" x14ac:dyDescent="0.25">
      <c r="A6">
        <f>1/2</f>
        <v>0.5</v>
      </c>
      <c r="B6">
        <f t="shared" si="2"/>
        <v>6</v>
      </c>
      <c r="D6">
        <f t="shared" si="3"/>
        <v>0.5</v>
      </c>
      <c r="E6" s="8">
        <f>2*(BVOL!E6/10000)*SQRT($A6)/SQRT(2*PI())</f>
        <v>8.2202422322908107E-3</v>
      </c>
      <c r="F6" s="8">
        <f>2*(BVOL!F6/10000)*SQRT($A6)/SQRT(2*PI())</f>
        <v>8.751708819992798E-3</v>
      </c>
      <c r="G6" s="8">
        <f>2*(BVOL!G6/10000)*SQRT($A6)/SQRT(2*PI())</f>
        <v>8.5768100490929925E-3</v>
      </c>
      <c r="H6" s="8">
        <f>2*(BVOL!H6/10000)*SQRT($A6)/SQRT(2*PI())</f>
        <v>8.2969720156533047E-3</v>
      </c>
      <c r="I6" s="8">
        <f>2*(BVOL!I6/10000)*SQRT($A6)/SQRT(2*PI())</f>
        <v>7.9923096405375166E-3</v>
      </c>
      <c r="J6" s="8">
        <f>2*(BVOL!J6/10000)*SQRT($A6)/SQRT(2*PI())</f>
        <v>7.5449073007841459E-3</v>
      </c>
      <c r="K6" s="8">
        <f>2*(BVOL!K6/10000)*SQRT($A6)/SQRT(2*PI())</f>
        <v>6.8351568046810694E-3</v>
      </c>
      <c r="L6" s="8">
        <f>2*(BVOL!L6/10000)*SQRT($A6)/SQRT(2*PI())</f>
        <v>6.7448864713134287E-3</v>
      </c>
      <c r="M6" s="8">
        <f>2*(BVOL!M6/10000)*SQRT($A6)/SQRT(2*PI())</f>
        <v>6.598761369174558E-3</v>
      </c>
      <c r="N6" s="8">
        <f>2*(BVOL!N6/10000)*SQRT($A6)/SQRT(2*PI())</f>
        <v>6.3979098774315573E-3</v>
      </c>
      <c r="O6" s="8">
        <f>2*(BVOL!O6/10000)*SQRT($A6)/SQRT(2*PI())</f>
        <v>6.2749165482181455E-3</v>
      </c>
      <c r="P6" s="8">
        <f>2*(BVOL!P6/10000)*SQRT($A6)/SQRT(2*PI())</f>
        <v>6.1270988773286343E-3</v>
      </c>
    </row>
    <row r="7" spans="1:16" x14ac:dyDescent="0.25">
      <c r="A7">
        <f>9/12</f>
        <v>0.75</v>
      </c>
      <c r="B7">
        <f t="shared" si="2"/>
        <v>9</v>
      </c>
      <c r="D7">
        <f t="shared" si="3"/>
        <v>0.75</v>
      </c>
      <c r="E7" s="8">
        <f>2*(BVOL!E7/10000)*SQRT($A7)/SQRT(2*PI())</f>
        <v>9.6337588638587181E-3</v>
      </c>
      <c r="F7" s="8">
        <f>2*(BVOL!F7/10000)*SQRT($A7)/SQRT(2*PI())</f>
        <v>1.0058025679409518E-2</v>
      </c>
      <c r="G7" s="8">
        <f>2*(BVOL!G7/10000)*SQRT($A7)/SQRT(2*PI())</f>
        <v>9.8569480844172015E-3</v>
      </c>
      <c r="H7" s="8">
        <f>2*(BVOL!H7/10000)*SQRT($A7)/SQRT(2*PI())</f>
        <v>9.5701879403559936E-3</v>
      </c>
      <c r="I7" s="8">
        <f>2*(BVOL!I7/10000)*SQRT($A7)/SQRT(2*PI())</f>
        <v>9.3145222697472042E-3</v>
      </c>
      <c r="J7" s="8">
        <f>2*(BVOL!J7/10000)*SQRT($A7)/SQRT(2*PI())</f>
        <v>8.8944013839900599E-3</v>
      </c>
      <c r="K7" s="8">
        <f>2*(BVOL!K7/10000)*SQRT($A7)/SQRT(2*PI())</f>
        <v>8.1343142551531227E-3</v>
      </c>
      <c r="L7" s="8">
        <f>2*(BVOL!L7/10000)*SQRT($A7)/SQRT(2*PI())</f>
        <v>8.0341209518064362E-3</v>
      </c>
      <c r="M7" s="8">
        <f>2*(BVOL!M7/10000)*SQRT($A7)/SQRT(2*PI())</f>
        <v>7.8682837600601956E-3</v>
      </c>
      <c r="N7" s="8">
        <f>2*(BVOL!N7/10000)*SQRT($A7)/SQRT(2*PI())</f>
        <v>7.6098541362556353E-3</v>
      </c>
      <c r="O7" s="8">
        <f>2*(BVOL!O7/10000)*SQRT($A7)/SQRT(2*PI())</f>
        <v>7.476493394559699E-3</v>
      </c>
      <c r="P7" s="8">
        <f>2*(BVOL!P7/10000)*SQRT($A7)/SQRT(2*PI())</f>
        <v>7.2864716123504656E-3</v>
      </c>
    </row>
    <row r="8" spans="1:16" x14ac:dyDescent="0.25">
      <c r="A8">
        <v>1</v>
      </c>
      <c r="B8">
        <f t="shared" si="2"/>
        <v>12</v>
      </c>
      <c r="D8">
        <f t="shared" si="3"/>
        <v>1</v>
      </c>
      <c r="E8" s="8">
        <f>2*(BVOL!E8/10000)*SQRT($A8)/SQRT(2*PI())</f>
        <v>1.0752292341379413E-2</v>
      </c>
      <c r="F8" s="8">
        <f>2*(BVOL!F8/10000)*SQRT($A8)/SQRT(2*PI())</f>
        <v>1.1070648281139758E-2</v>
      </c>
      <c r="G8" s="8">
        <f>2*(BVOL!G8/10000)*SQRT($A8)/SQRT(2*PI())</f>
        <v>1.0829687143777291E-2</v>
      </c>
      <c r="H8" s="8">
        <f>2*(BVOL!H8/10000)*SQRT($A8)/SQRT(2*PI())</f>
        <v>1.0552023316617896E-2</v>
      </c>
      <c r="I8" s="8">
        <f>2*(BVOL!I8/10000)*SQRT($A8)/SQRT(2*PI())</f>
        <v>1.0276753143140907E-2</v>
      </c>
      <c r="J8" s="8">
        <f>2*(BVOL!J8/10000)*SQRT($A8)/SQRT(2*PI())</f>
        <v>9.8714277862530508E-3</v>
      </c>
      <c r="K8" s="8">
        <f>2*(BVOL!K8/10000)*SQRT($A8)/SQRT(2*PI())</f>
        <v>9.191630140449011E-3</v>
      </c>
      <c r="L8" s="8">
        <f>2*(BVOL!L8/10000)*SQRT($A8)/SQRT(2*PI())</f>
        <v>9.0703516872069762E-3</v>
      </c>
      <c r="M8" s="8">
        <f>2*(BVOL!M8/10000)*SQRT($A8)/SQRT(2*PI())</f>
        <v>8.866891124202244E-3</v>
      </c>
      <c r="N8" s="8">
        <f>2*(BVOL!N8/10000)*SQRT($A8)/SQRT(2*PI())</f>
        <v>8.4966726879897123E-3</v>
      </c>
      <c r="O8" s="8">
        <f>2*(BVOL!O8/10000)*SQRT($A8)/SQRT(2*PI())</f>
        <v>8.3458725059979717E-3</v>
      </c>
      <c r="P8" s="8">
        <f>2*(BVOL!P8/10000)*SQRT($A8)/SQRT(2*PI())</f>
        <v>8.1735294408645538E-3</v>
      </c>
    </row>
    <row r="9" spans="1:16" x14ac:dyDescent="0.25">
      <c r="A9" s="7">
        <v>2</v>
      </c>
      <c r="B9">
        <f t="shared" si="2"/>
        <v>24</v>
      </c>
      <c r="D9">
        <f t="shared" si="3"/>
        <v>2</v>
      </c>
      <c r="E9" s="8">
        <f>2*(BVOL!E9/10000)*SQRT($A9)/SQRT(2*PI())</f>
        <v>1.3589070309331262E-2</v>
      </c>
      <c r="F9" s="8">
        <f>2*(BVOL!F9/10000)*SQRT($A9)/SQRT(2*PI())</f>
        <v>1.3703036605207906E-2</v>
      </c>
      <c r="G9" s="8">
        <f>2*(BVOL!G9/10000)*SQRT($A9)/SQRT(2*PI())</f>
        <v>1.3483002667624281E-2</v>
      </c>
      <c r="H9" s="8">
        <f>2*(BVOL!H9/10000)*SQRT($A9)/SQRT(2*PI())</f>
        <v>1.3295691725886427E-2</v>
      </c>
      <c r="I9" s="8">
        <f>2*(BVOL!I9/10000)*SQRT($A9)/SQRT(2*PI())</f>
        <v>1.314900243416401E-2</v>
      </c>
      <c r="J9" s="8">
        <f>2*(BVOL!J9/10000)*SQRT($A9)/SQRT(2*PI())</f>
        <v>1.2855623850719179E-2</v>
      </c>
      <c r="K9" s="8">
        <f>2*(BVOL!K9/10000)*SQRT($A9)/SQRT(2*PI())</f>
        <v>1.2382832979706156E-2</v>
      </c>
      <c r="L9" s="8">
        <f>2*(BVOL!L9/10000)*SQRT($A9)/SQRT(2*PI())</f>
        <v>1.2163927421289626E-2</v>
      </c>
      <c r="M9" s="8">
        <f>2*(BVOL!M9/10000)*SQRT($A9)/SQRT(2*PI())</f>
        <v>1.1794947433649396E-2</v>
      </c>
      <c r="N9" s="8">
        <f>2*(BVOL!N9/10000)*SQRT($A9)/SQRT(2*PI())</f>
        <v>1.1362778212651815E-2</v>
      </c>
      <c r="O9" s="8">
        <f>2*(BVOL!O9/10000)*SQRT($A9)/SQRT(2*PI())</f>
        <v>1.112469020839466E-2</v>
      </c>
      <c r="P9" s="8">
        <f>2*(BVOL!P9/10000)*SQRT($A9)/SQRT(2*PI())</f>
        <v>1.097687253750515E-2</v>
      </c>
    </row>
    <row r="10" spans="1:16" x14ac:dyDescent="0.25">
      <c r="A10" s="7">
        <v>3</v>
      </c>
      <c r="B10">
        <f t="shared" si="2"/>
        <v>36</v>
      </c>
      <c r="D10">
        <f t="shared" si="3"/>
        <v>3</v>
      </c>
      <c r="E10" s="8">
        <f>2*(BVOL!E10/10000)*SQRT($A10)/SQRT(2*PI())</f>
        <v>1.5670232643421891E-2</v>
      </c>
      <c r="F10" s="8">
        <f>2*(BVOL!F10/10000)*SQRT($A10)/SQRT(2*PI())</f>
        <v>1.5721365777543652E-2</v>
      </c>
      <c r="G10" s="8">
        <f>2*(BVOL!G10/10000)*SQRT($A10)/SQRT(2*PI())</f>
        <v>1.5569348351776263E-2</v>
      </c>
      <c r="H10" s="8">
        <f>2*(BVOL!H10/10000)*SQRT($A10)/SQRT(2*PI())</f>
        <v>1.5321974540754787E-2</v>
      </c>
      <c r="I10" s="8">
        <f>2*(BVOL!I10/10000)*SQRT($A10)/SQRT(2*PI())</f>
        <v>1.5100858285093131E-2</v>
      </c>
      <c r="J10" s="8">
        <f>2*(BVOL!J10/10000)*SQRT($A10)/SQRT(2*PI())</f>
        <v>1.4816171105928751E-2</v>
      </c>
      <c r="K10" s="8">
        <f>2*(BVOL!K10/10000)*SQRT($A10)/SQRT(2*PI())</f>
        <v>1.4332479296668883E-2</v>
      </c>
      <c r="L10" s="8">
        <f>2*(BVOL!L10/10000)*SQRT($A10)/SQRT(2*PI())</f>
        <v>1.406575781327701E-2</v>
      </c>
      <c r="M10" s="8">
        <f>2*(BVOL!M10/10000)*SQRT($A10)/SQRT(2*PI())</f>
        <v>1.3601413676387536E-2</v>
      </c>
      <c r="N10" s="8">
        <f>2*(BVOL!N10/10000)*SQRT($A10)/SQRT(2*PI())</f>
        <v>1.3090082335169959E-2</v>
      </c>
      <c r="O10" s="8">
        <f>2*(BVOL!O10/10000)*SQRT($A10)/SQRT(2*PI())</f>
        <v>1.2864820149714648E-2</v>
      </c>
      <c r="P10" s="8">
        <f>2*(BVOL!P10/10000)*SQRT($A10)/SQRT(2*PI())</f>
        <v>1.261191843230163E-2</v>
      </c>
    </row>
    <row r="11" spans="1:16" x14ac:dyDescent="0.25">
      <c r="A11" s="7">
        <v>4</v>
      </c>
      <c r="B11">
        <f t="shared" si="2"/>
        <v>48</v>
      </c>
      <c r="D11">
        <f t="shared" si="3"/>
        <v>4</v>
      </c>
      <c r="E11" s="8">
        <f>2*(BVOL!E11/10000)*SQRT($A11)/SQRT(2*PI())</f>
        <v>1.7333244198881451E-2</v>
      </c>
      <c r="F11" s="8">
        <f>2*(BVOL!F11/10000)*SQRT($A11)/SQRT(2*PI())</f>
        <v>1.7409841116718523E-2</v>
      </c>
      <c r="G11" s="8">
        <f>2*(BVOL!G11/10000)*SQRT($A11)/SQRT(2*PI())</f>
        <v>1.7124198443951098E-2</v>
      </c>
      <c r="H11" s="8">
        <f>2*(BVOL!H11/10000)*SQRT($A11)/SQRT(2*PI())</f>
        <v>1.6892811921318265E-2</v>
      </c>
      <c r="I11" s="8">
        <f>2*(BVOL!I11/10000)*SQRT($A11)/SQRT(2*PI())</f>
        <v>1.6683766166387913E-2</v>
      </c>
      <c r="J11" s="8">
        <f>2*(BVOL!J11/10000)*SQRT($A11)/SQRT(2*PI())</f>
        <v>1.6324718114026627E-2</v>
      </c>
      <c r="K11" s="8">
        <f>2*(BVOL!K11/10000)*SQRT($A11)/SQRT(2*PI())</f>
        <v>1.5782156612680679E-2</v>
      </c>
      <c r="L11" s="8">
        <f>2*(BVOL!L11/10000)*SQRT($A11)/SQRT(2*PI())</f>
        <v>1.5440662020657053E-2</v>
      </c>
      <c r="M11" s="8">
        <f>2*(BVOL!M11/10000)*SQRT($A11)/SQRT(2*PI())</f>
        <v>1.4910866672283949E-2</v>
      </c>
      <c r="N11" s="8">
        <f>2*(BVOL!N11/10000)*SQRT($A11)/SQRT(2*PI())</f>
        <v>1.4326815173776252E-2</v>
      </c>
      <c r="O11" s="8">
        <f>2*(BVOL!O11/10000)*SQRT($A11)/SQRT(2*PI())</f>
        <v>1.4022023271549557E-2</v>
      </c>
      <c r="P11" s="8">
        <f>2*(BVOL!P11/10000)*SQRT($A11)/SQRT(2*PI())</f>
        <v>1.3680528679525933E-2</v>
      </c>
    </row>
    <row r="12" spans="1:16" x14ac:dyDescent="0.25">
      <c r="A12" s="7">
        <v>5</v>
      </c>
      <c r="B12">
        <f t="shared" si="2"/>
        <v>60</v>
      </c>
      <c r="D12">
        <f t="shared" si="3"/>
        <v>5</v>
      </c>
      <c r="E12" s="8">
        <f>2*(BVOL!E12/10000)*SQRT($A12)/SQRT(2*PI())</f>
        <v>1.8740439716068712E-2</v>
      </c>
      <c r="F12" s="8">
        <f>2*(BVOL!F12/10000)*SQRT($A12)/SQRT(2*PI())</f>
        <v>1.8731519095487946E-2</v>
      </c>
      <c r="G12" s="8">
        <f>2*(BVOL!G12/10000)*SQRT($A12)/SQRT(2*PI())</f>
        <v>1.8433570368090433E-2</v>
      </c>
      <c r="H12" s="8">
        <f>2*(BVOL!H12/10000)*SQRT($A12)/SQRT(2*PI())</f>
        <v>1.8121348647763699E-2</v>
      </c>
      <c r="I12" s="8">
        <f>2*(BVOL!I12/10000)*SQRT($A12)/SQRT(2*PI())</f>
        <v>1.7846593533876173E-2</v>
      </c>
      <c r="J12" s="8">
        <f>2*(BVOL!J12/10000)*SQRT($A12)/SQRT(2*PI())</f>
        <v>1.74451656077418E-2</v>
      </c>
      <c r="K12" s="8">
        <f>2*(BVOL!K12/10000)*SQRT($A12)/SQRT(2*PI())</f>
        <v>1.6872461766456757E-2</v>
      </c>
      <c r="L12" s="8">
        <f>2*(BVOL!L12/10000)*SQRT($A12)/SQRT(2*PI())</f>
        <v>1.6474602088554693E-2</v>
      </c>
      <c r="M12" s="8">
        <f>2*(BVOL!M12/10000)*SQRT($A12)/SQRT(2*PI())</f>
        <v>1.590189824726965E-2</v>
      </c>
      <c r="N12" s="8">
        <f>2*(BVOL!N12/10000)*SQRT($A12)/SQRT(2*PI())</f>
        <v>1.5254261193106196E-2</v>
      </c>
      <c r="O12" s="8">
        <f>2*(BVOL!O12/10000)*SQRT($A12)/SQRT(2*PI())</f>
        <v>1.4865322135784891E-2</v>
      </c>
      <c r="P12" s="8">
        <f>2*(BVOL!P12/10000)*SQRT($A12)/SQRT(2*PI())</f>
        <v>1.4487087823160506E-2</v>
      </c>
    </row>
    <row r="13" spans="1:16" x14ac:dyDescent="0.25">
      <c r="A13" s="7">
        <v>6</v>
      </c>
      <c r="B13">
        <f t="shared" si="2"/>
        <v>72</v>
      </c>
      <c r="D13">
        <f t="shared" si="3"/>
        <v>6</v>
      </c>
      <c r="E13" s="8">
        <f>2*(BVOL!E13/10000)*SQRT($A13)/SQRT(2*PI())</f>
        <v>1.9882213414353617E-2</v>
      </c>
      <c r="F13" s="8">
        <f>2*(BVOL!F13/10000)*SQRT($A13)/SQRT(2*PI())</f>
        <v>1.9852897263639445E-2</v>
      </c>
      <c r="G13" s="8">
        <f>2*(BVOL!G13/10000)*SQRT($A13)/SQRT(2*PI())</f>
        <v>1.9501103455069342E-2</v>
      </c>
      <c r="H13" s="8">
        <f>2*(BVOL!H13/10000)*SQRT($A13)/SQRT(2*PI())</f>
        <v>1.910826703549939E-2</v>
      </c>
      <c r="I13" s="8">
        <f>2*(BVOL!I13/10000)*SQRT($A13)/SQRT(2*PI())</f>
        <v>1.8777971737453016E-2</v>
      </c>
      <c r="J13" s="8">
        <f>2*(BVOL!J13/10000)*SQRT($A13)/SQRT(2*PI())</f>
        <v>1.8336275066692779E-2</v>
      </c>
      <c r="K13" s="8">
        <f>2*(BVOL!K13/10000)*SQRT($A13)/SQRT(2*PI())</f>
        <v>1.7755815282552108E-2</v>
      </c>
      <c r="L13" s="8">
        <f>2*(BVOL!L13/10000)*SQRT($A13)/SQRT(2*PI())</f>
        <v>1.7319981841934708E-2</v>
      </c>
      <c r="M13" s="8">
        <f>2*(BVOL!M13/10000)*SQRT($A13)/SQRT(2*PI())</f>
        <v>1.667307211617524E-2</v>
      </c>
      <c r="N13" s="8">
        <f>2*(BVOL!N13/10000)*SQRT($A13)/SQRT(2*PI())</f>
        <v>1.5967530088987426E-2</v>
      </c>
      <c r="O13" s="8">
        <f>2*(BVOL!O13/10000)*SQRT($A13)/SQRT(2*PI())</f>
        <v>1.5543423108655689E-2</v>
      </c>
      <c r="P13" s="8">
        <f>2*(BVOL!P13/10000)*SQRT($A13)/SQRT(2*PI())</f>
        <v>1.5113452898181117E-2</v>
      </c>
    </row>
    <row r="14" spans="1:16" x14ac:dyDescent="0.25">
      <c r="A14" s="7">
        <v>7</v>
      </c>
      <c r="B14">
        <f t="shared" si="2"/>
        <v>84</v>
      </c>
      <c r="D14">
        <f t="shared" si="3"/>
        <v>7</v>
      </c>
      <c r="E14" s="8">
        <f>2*(BVOL!E14/10000)*SQRT($A14)/SQRT(2*PI())</f>
        <v>2.0700506428396222E-2</v>
      </c>
      <c r="F14" s="8">
        <f>2*(BVOL!F14/10000)*SQRT($A14)/SQRT(2*PI())</f>
        <v>2.0689951407782112E-2</v>
      </c>
      <c r="G14" s="8">
        <f>2*(BVOL!G14/10000)*SQRT($A14)/SQRT(2*PI())</f>
        <v>2.0202309455410145E-2</v>
      </c>
      <c r="H14" s="8">
        <f>2*(BVOL!H14/10000)*SQRT($A14)/SQRT(2*PI())</f>
        <v>1.9769553610231555E-2</v>
      </c>
      <c r="I14" s="8">
        <f>2*(BVOL!I14/10000)*SQRT($A14)/SQRT(2*PI())</f>
        <v>1.9501456086633114E-2</v>
      </c>
      <c r="J14" s="8">
        <f>2*(BVOL!J14/10000)*SQRT($A14)/SQRT(2*PI())</f>
        <v>1.9005370117769857E-2</v>
      </c>
      <c r="K14" s="8">
        <f>2*(BVOL!K14/10000)*SQRT($A14)/SQRT(2*PI())</f>
        <v>1.843328800048499E-2</v>
      </c>
      <c r="L14" s="8">
        <f>2*(BVOL!L14/10000)*SQRT($A14)/SQRT(2*PI())</f>
        <v>1.7962534081095605E-2</v>
      </c>
      <c r="M14" s="8">
        <f>2*(BVOL!M14/10000)*SQRT($A14)/SQRT(2*PI())</f>
        <v>1.7244792679335992E-2</v>
      </c>
      <c r="N14" s="8">
        <f>2*(BVOL!N14/10000)*SQRT($A14)/SQRT(2*PI())</f>
        <v>1.6453166133277599E-2</v>
      </c>
      <c r="O14" s="8">
        <f>2*(BVOL!O14/10000)*SQRT($A14)/SQRT(2*PI())</f>
        <v>1.5984523218011033E-2</v>
      </c>
      <c r="P14" s="8">
        <f>2*(BVOL!P14/10000)*SQRT($A14)/SQRT(2*PI())</f>
        <v>1.5528546327481402E-2</v>
      </c>
    </row>
    <row r="15" spans="1:16" x14ac:dyDescent="0.25">
      <c r="A15" s="7">
        <v>8</v>
      </c>
      <c r="B15">
        <f t="shared" si="2"/>
        <v>96</v>
      </c>
      <c r="D15">
        <f t="shared" si="3"/>
        <v>8</v>
      </c>
      <c r="E15" s="8">
        <f>2*(BVOL!E15/10000)*SQRT($A15)/SQRT(2*PI())</f>
        <v>2.1405352799801873E-2</v>
      </c>
      <c r="F15" s="8">
        <f>2*(BVOL!F15/10000)*SQRT($A15)/SQRT(2*PI())</f>
        <v>2.1423406866475408E-2</v>
      </c>
      <c r="G15" s="8">
        <f>2*(BVOL!G15/10000)*SQRT($A15)/SQRT(2*PI())</f>
        <v>2.0933690307955957E-2</v>
      </c>
      <c r="H15" s="8">
        <f>2*(BVOL!H15/10000)*SQRT($A15)/SQRT(2*PI())</f>
        <v>2.0531987324469952E-2</v>
      </c>
      <c r="I15" s="8">
        <f>2*(BVOL!I15/10000)*SQRT($A15)/SQRT(2*PI())</f>
        <v>2.0197987091009676E-2</v>
      </c>
      <c r="J15" s="8">
        <f>2*(BVOL!J15/10000)*SQRT($A15)/SQRT(2*PI())</f>
        <v>1.969472998248508E-2</v>
      </c>
      <c r="K15" s="8">
        <f>2*(BVOL!K15/10000)*SQRT($A15)/SQRT(2*PI())</f>
        <v>1.9060580890577401E-2</v>
      </c>
      <c r="L15" s="8">
        <f>2*(BVOL!L15/10000)*SQRT($A15)/SQRT(2*PI())</f>
        <v>1.8557323782052805E-2</v>
      </c>
      <c r="M15" s="8">
        <f>2*(BVOL!M15/10000)*SQRT($A15)/SQRT(2*PI())</f>
        <v>1.777422864008852E-2</v>
      </c>
      <c r="N15" s="8">
        <f>2*(BVOL!N15/10000)*SQRT($A15)/SQRT(2*PI())</f>
        <v>1.6927944264766886E-2</v>
      </c>
      <c r="O15" s="8">
        <f>2*(BVOL!O15/10000)*SQRT($A15)/SQRT(2*PI())</f>
        <v>1.6449511497918384E-2</v>
      </c>
      <c r="P15" s="8">
        <f>2*(BVOL!P15/10000)*SQRT($A15)/SQRT(2*PI())</f>
        <v>1.5995903072745989E-2</v>
      </c>
    </row>
    <row r="16" spans="1:16" x14ac:dyDescent="0.25">
      <c r="A16" s="7">
        <v>9</v>
      </c>
      <c r="B16">
        <f t="shared" si="2"/>
        <v>108</v>
      </c>
      <c r="D16">
        <f t="shared" si="3"/>
        <v>9</v>
      </c>
      <c r="E16" s="8">
        <f>2*(BVOL!E16/10000)*SQRT($A16)/SQRT(2*PI())</f>
        <v>2.2112572718090612E-2</v>
      </c>
      <c r="F16" s="8">
        <f>2*(BVOL!F16/10000)*SQRT($A16)/SQRT(2*PI())</f>
        <v>2.2081455220219301E-2</v>
      </c>
      <c r="G16" s="8">
        <f>2*(BVOL!G16/10000)*SQRT($A16)/SQRT(2*PI())</f>
        <v>2.1576394293231084E-2</v>
      </c>
      <c r="H16" s="8">
        <f>2*(BVOL!H16/10000)*SQRT($A16)/SQRT(2*PI())</f>
        <v>2.1222133548234611E-2</v>
      </c>
      <c r="I16" s="8">
        <f>2*(BVOL!I16/10000)*SQRT($A16)/SQRT(2*PI())</f>
        <v>2.0834361651684421E-2</v>
      </c>
      <c r="J16" s="8">
        <f>2*(BVOL!J16/10000)*SQRT($A16)/SQRT(2*PI())</f>
        <v>2.0238341884764682E-2</v>
      </c>
      <c r="K16" s="8">
        <f>2*(BVOL!K16/10000)*SQRT($A16)/SQRT(2*PI())</f>
        <v>1.9532214048454143E-2</v>
      </c>
      <c r="L16" s="8">
        <f>2*(BVOL!L16/10000)*SQRT($A16)/SQRT(2*PI())</f>
        <v>1.8976886394135351E-2</v>
      </c>
      <c r="M16" s="8">
        <f>2*(BVOL!M16/10000)*SQRT($A16)/SQRT(2*PI())</f>
        <v>1.8148682220021976E-2</v>
      </c>
      <c r="N16" s="8">
        <f>2*(BVOL!N16/10000)*SQRT($A16)/SQRT(2*PI())</f>
        <v>1.7277392279625249E-2</v>
      </c>
      <c r="O16" s="8">
        <f>2*(BVOL!O16/10000)*SQRT($A16)/SQRT(2*PI())</f>
        <v>1.6781905967366669E-2</v>
      </c>
      <c r="P16" s="8">
        <f>2*(BVOL!P16/10000)*SQRT($A16)/SQRT(2*PI())</f>
        <v>1.6298387923520133E-2</v>
      </c>
    </row>
    <row r="17" spans="1:16" x14ac:dyDescent="0.25">
      <c r="A17" s="7">
        <v>10</v>
      </c>
      <c r="B17">
        <f t="shared" si="2"/>
        <v>120</v>
      </c>
      <c r="D17">
        <f t="shared" si="3"/>
        <v>10</v>
      </c>
      <c r="E17" s="8">
        <f>2*(BVOL!E17/10000)*SQRT($A17)/SQRT(2*PI())</f>
        <v>2.2635021855042858E-2</v>
      </c>
      <c r="F17" s="8">
        <f>2*(BVOL!F17/10000)*SQRT($A17)/SQRT(2*PI())</f>
        <v>2.2617359927388718E-2</v>
      </c>
      <c r="G17" s="8">
        <f>2*(BVOL!G17/10000)*SQRT($A17)/SQRT(2*PI())</f>
        <v>2.2130395350638824E-2</v>
      </c>
      <c r="H17" s="8">
        <f>2*(BVOL!H17/10000)*SQRT($A17)/SQRT(2*PI())</f>
        <v>2.1681277761719239E-2</v>
      </c>
      <c r="I17" s="8">
        <f>2*(BVOL!I17/10000)*SQRT($A17)/SQRT(2*PI())</f>
        <v>2.1280099690718035E-2</v>
      </c>
      <c r="J17" s="8">
        <f>2*(BVOL!J17/10000)*SQRT($A17)/SQRT(2*PI())</f>
        <v>2.0646793427690973E-2</v>
      </c>
      <c r="K17" s="8">
        <f>2*(BVOL!K17/10000)*SQRT($A17)/SQRT(2*PI())</f>
        <v>1.9879761140996845E-2</v>
      </c>
      <c r="L17" s="8">
        <f>2*(BVOL!L17/10000)*SQRT($A17)/SQRT(2*PI())</f>
        <v>1.9276732468234029E-2</v>
      </c>
      <c r="M17" s="8">
        <f>2*(BVOL!M17/10000)*SQRT($A17)/SQRT(2*PI())</f>
        <v>1.8396159218048991E-2</v>
      </c>
      <c r="N17" s="8">
        <f>2*(BVOL!N17/10000)*SQRT($A17)/SQRT(2*PI())</f>
        <v>1.7515585967863952E-2</v>
      </c>
      <c r="O17" s="8">
        <f>2*(BVOL!O17/10000)*SQRT($A17)/SQRT(2*PI())</f>
        <v>1.6983205005717698E-2</v>
      </c>
      <c r="P17" s="8">
        <f>2*(BVOL!P17/10000)*SQRT($A17)/SQRT(2*PI())</f>
        <v>1.6506332959055889E-2</v>
      </c>
    </row>
    <row r="18" spans="1:16" x14ac:dyDescent="0.25">
      <c r="A18" s="7">
        <v>12</v>
      </c>
      <c r="B18">
        <f t="shared" si="2"/>
        <v>144</v>
      </c>
      <c r="D18">
        <f t="shared" si="3"/>
        <v>12</v>
      </c>
      <c r="E18" s="8">
        <f>2*(BVOL!E18/10000)*SQRT($A18)/SQRT(2*PI())</f>
        <v>2.3642855636622433E-2</v>
      </c>
      <c r="F18" s="8">
        <f>2*(BVOL!F18/10000)*SQRT($A18)/SQRT(2*PI())</f>
        <v>2.3617980057860494E-2</v>
      </c>
      <c r="G18" s="8">
        <f>2*(BVOL!G18/10000)*SQRT($A18)/SQRT(2*PI())</f>
        <v>2.3125996389013311E-2</v>
      </c>
      <c r="H18" s="8">
        <f>2*(BVOL!H18/10000)*SQRT($A18)/SQRT(2*PI())</f>
        <v>2.2661652252123837E-2</v>
      </c>
      <c r="I18" s="8">
        <f>2*(BVOL!I18/10000)*SQRT($A18)/SQRT(2*PI())</f>
        <v>2.2172432536472428E-2</v>
      </c>
      <c r="J18" s="8">
        <f>2*(BVOL!J18/10000)*SQRT($A18)/SQRT(2*PI())</f>
        <v>2.1545015161032483E-2</v>
      </c>
      <c r="K18" s="8">
        <f>2*(BVOL!K18/10000)*SQRT($A18)/SQRT(2*PI())</f>
        <v>2.0649494325602778E-2</v>
      </c>
      <c r="L18" s="8">
        <f>2*(BVOL!L18/10000)*SQRT($A18)/SQRT(2*PI())</f>
        <v>1.9975089745834732E-2</v>
      </c>
      <c r="M18" s="8">
        <f>2*(BVOL!M18/10000)*SQRT($A18)/SQRT(2*PI())</f>
        <v>1.8974538688965748E-2</v>
      </c>
      <c r="N18" s="8">
        <f>2*(BVOL!N18/10000)*SQRT($A18)/SQRT(2*PI())</f>
        <v>1.8070725993948728E-2</v>
      </c>
      <c r="O18" s="8">
        <f>2*(BVOL!O18/10000)*SQRT($A18)/SQRT(2*PI())</f>
        <v>1.7504115588815743E-2</v>
      </c>
      <c r="P18" s="8">
        <f>2*(BVOL!P18/10000)*SQRT($A18)/SQRT(2*PI())</f>
        <v>1.6984492388010856E-2</v>
      </c>
    </row>
    <row r="19" spans="1:16" x14ac:dyDescent="0.25">
      <c r="A19" s="7">
        <v>15</v>
      </c>
      <c r="B19">
        <f t="shared" si="2"/>
        <v>180</v>
      </c>
      <c r="D19">
        <f t="shared" si="3"/>
        <v>15</v>
      </c>
      <c r="E19" s="8">
        <f>2*(BVOL!E19/10000)*SQRT($A19)/SQRT(2*PI())</f>
        <v>2.4718458735867949E-2</v>
      </c>
      <c r="F19" s="8">
        <f>2*(BVOL!F19/10000)*SQRT($A19)/SQRT(2*PI())</f>
        <v>2.4687556799706092E-2</v>
      </c>
      <c r="G19" s="8">
        <f>2*(BVOL!G19/10000)*SQRT($A19)/SQRT(2*PI())</f>
        <v>2.4149863110489819E-2</v>
      </c>
      <c r="H19" s="8">
        <f>2*(BVOL!H19/10000)*SQRT($A19)/SQRT(2*PI())</f>
        <v>2.365852232551632E-2</v>
      </c>
      <c r="I19" s="8">
        <f>2*(BVOL!I19/10000)*SQRT($A19)/SQRT(2*PI())</f>
        <v>2.3074475732057259E-2</v>
      </c>
      <c r="J19" s="8">
        <f>2*(BVOL!J19/10000)*SQRT($A19)/SQRT(2*PI())</f>
        <v>2.2308107715243247E-2</v>
      </c>
      <c r="K19" s="8">
        <f>2*(BVOL!K19/10000)*SQRT($A19)/SQRT(2*PI())</f>
        <v>2.1328516338912439E-2</v>
      </c>
      <c r="L19" s="8">
        <f>2*(BVOL!L19/10000)*SQRT($A19)/SQRT(2*PI())</f>
        <v>2.0562148322098434E-2</v>
      </c>
      <c r="M19" s="8">
        <f>2*(BVOL!M19/10000)*SQRT($A19)/SQRT(2*PI())</f>
        <v>1.9431137458574534E-2</v>
      </c>
      <c r="N19" s="8">
        <f>2*(BVOL!N19/10000)*SQRT($A19)/SQRT(2*PI())</f>
        <v>1.8593694988588257E-2</v>
      </c>
      <c r="O19" s="8">
        <f>2*(BVOL!O19/10000)*SQRT($A19)/SQRT(2*PI())</f>
        <v>1.7944754329189298E-2</v>
      </c>
      <c r="P19" s="8">
        <f>2*(BVOL!P19/10000)*SQRT($A19)/SQRT(2*PI())</f>
        <v>1.732980579956838E-2</v>
      </c>
    </row>
    <row r="20" spans="1:16" x14ac:dyDescent="0.25">
      <c r="A20" s="7">
        <v>20</v>
      </c>
      <c r="B20">
        <f t="shared" si="2"/>
        <v>240</v>
      </c>
      <c r="D20">
        <f t="shared" si="3"/>
        <v>20</v>
      </c>
      <c r="E20" s="8">
        <f>2*(BVOL!E20/10000)*SQRT($A20)/SQRT(2*PI())</f>
        <v>2.6640541302393184E-2</v>
      </c>
      <c r="F20" s="8">
        <f>2*(BVOL!F20/10000)*SQRT($A20)/SQRT(2*PI())</f>
        <v>2.6661950791787015E-2</v>
      </c>
      <c r="G20" s="8">
        <f>2*(BVOL!G20/10000)*SQRT($A20)/SQRT(2*PI())</f>
        <v>2.6023234358204327E-2</v>
      </c>
      <c r="H20" s="8">
        <f>2*(BVOL!H20/10000)*SQRT($A20)/SQRT(2*PI())</f>
        <v>2.5338130697601661E-2</v>
      </c>
      <c r="I20" s="8">
        <f>2*(BVOL!I20/10000)*SQRT($A20)/SQRT(2*PI())</f>
        <v>2.4617344554675936E-2</v>
      </c>
      <c r="J20" s="8">
        <f>2*(BVOL!J20/10000)*SQRT($A20)/SQRT(2*PI())</f>
        <v>2.3771669723619528E-2</v>
      </c>
      <c r="K20" s="8">
        <f>2*(BVOL!K20/10000)*SQRT($A20)/SQRT(2*PI())</f>
        <v>2.2558465324635641E-2</v>
      </c>
      <c r="L20" s="8">
        <f>2*(BVOL!L20/10000)*SQRT($A20)/SQRT(2*PI())</f>
        <v>2.1655698521862339E-2</v>
      </c>
      <c r="M20" s="8">
        <f>2*(BVOL!M20/10000)*SQRT($A20)/SQRT(2*PI())</f>
        <v>2.0314037186515456E-2</v>
      </c>
      <c r="N20" s="8">
        <f>2*(BVOL!N20/10000)*SQRT($A20)/SQRT(2*PI())</f>
        <v>1.9475498851923654E-2</v>
      </c>
      <c r="O20" s="8">
        <f>2*(BVOL!O20/10000)*SQRT($A20)/SQRT(2*PI())</f>
        <v>1.8754712708997933E-2</v>
      </c>
      <c r="P20" s="8">
        <f>2*(BVOL!P20/10000)*SQRT($A20)/SQRT(2*PI())</f>
        <v>1.7998244083749157E-2</v>
      </c>
    </row>
    <row r="21" spans="1:16" x14ac:dyDescent="0.25">
      <c r="A21" s="7">
        <v>25</v>
      </c>
      <c r="B21">
        <f t="shared" si="2"/>
        <v>300</v>
      </c>
      <c r="D21">
        <f t="shared" si="3"/>
        <v>25</v>
      </c>
      <c r="E21" s="8">
        <f>2*(BVOL!E21/10000)*SQRT($A21)/SQRT(2*PI())</f>
        <v>2.8356817290933839E-2</v>
      </c>
      <c r="F21" s="8">
        <f>2*(BVOL!F21/10000)*SQRT($A21)/SQRT(2*PI())</f>
        <v>2.8273039412049537E-2</v>
      </c>
      <c r="G21" s="8">
        <f>2*(BVOL!G21/10000)*SQRT($A21)/SQRT(2*PI())</f>
        <v>2.7602816380975132E-2</v>
      </c>
      <c r="H21" s="8">
        <f>2*(BVOL!H21/10000)*SQRT($A21)/SQRT(2*PI())</f>
        <v>2.6721153941287969E-2</v>
      </c>
      <c r="I21" s="8">
        <f>2*(BVOL!I21/10000)*SQRT($A21)/SQRT(2*PI())</f>
        <v>2.5915290534877067E-2</v>
      </c>
      <c r="J21" s="8">
        <f>2*(BVOL!J21/10000)*SQRT($A21)/SQRT(2*PI())</f>
        <v>2.4802241572557074E-2</v>
      </c>
      <c r="K21" s="8">
        <f>2*(BVOL!K21/10000)*SQRT($A21)/SQRT(2*PI())</f>
        <v>2.35296156980765E-2</v>
      </c>
      <c r="L21" s="8">
        <f>2*(BVOL!L21/10000)*SQRT($A21)/SQRT(2*PI())</f>
        <v>2.2572154225113064E-2</v>
      </c>
      <c r="M21" s="8">
        <f>2*(BVOL!M21/10000)*SQRT($A21)/SQRT(2*PI())</f>
        <v>2.1143940861275932E-2</v>
      </c>
      <c r="N21" s="8">
        <f>2*(BVOL!N21/10000)*SQRT($A21)/SQRT(2*PI())</f>
        <v>1.9947114020071637E-2</v>
      </c>
      <c r="O21" s="8">
        <f>2*(BVOL!O21/10000)*SQRT($A21)/SQRT(2*PI())</f>
        <v>1.9185134264504904E-2</v>
      </c>
      <c r="P21" s="8">
        <f>2*(BVOL!P21/10000)*SQRT($A21)/SQRT(2*PI())</f>
        <v>1.844709104576225E-2</v>
      </c>
    </row>
    <row r="22" spans="1:16" x14ac:dyDescent="0.25">
      <c r="A22" s="7">
        <v>30</v>
      </c>
      <c r="B22">
        <f t="shared" si="2"/>
        <v>360</v>
      </c>
      <c r="D22">
        <f t="shared" si="3"/>
        <v>30</v>
      </c>
      <c r="E22" s="8">
        <f>2*(BVOL!E22/10000)*SQRT($A22)/SQRT(2*PI())</f>
        <v>2.9905235642166399E-2</v>
      </c>
      <c r="F22" s="8">
        <f>2*(BVOL!F22/10000)*SQRT($A22)/SQRT(2*PI())</f>
        <v>2.9935826998222968E-2</v>
      </c>
      <c r="G22" s="8">
        <f>2*(BVOL!G22/10000)*SQRT($A22)/SQRT(2*PI())</f>
        <v>2.9070528641194041E-2</v>
      </c>
      <c r="H22" s="8">
        <f>2*(BVOL!H22/10000)*SQRT($A22)/SQRT(2*PI())</f>
        <v>2.8039162922715119E-2</v>
      </c>
      <c r="I22" s="8">
        <f>2*(BVOL!I22/10000)*SQRT($A22)/SQRT(2*PI())</f>
        <v>2.6981576041901986E-2</v>
      </c>
      <c r="J22" s="8">
        <f>2*(BVOL!J22/10000)*SQRT($A22)/SQRT(2*PI())</f>
        <v>2.5766662187083594E-2</v>
      </c>
      <c r="K22" s="8">
        <f>2*(BVOL!K22/10000)*SQRT($A22)/SQRT(2*PI())</f>
        <v>2.4167171284696788E-2</v>
      </c>
      <c r="L22" s="8">
        <f>2*(BVOL!L22/10000)*SQRT($A22)/SQRT(2*PI())</f>
        <v>2.3083363241549453E-2</v>
      </c>
      <c r="M22" s="8">
        <f>2*(BVOL!M22/10000)*SQRT($A22)/SQRT(2*PI())</f>
        <v>2.1470761757995539E-2</v>
      </c>
      <c r="N22" s="8">
        <f>2*(BVOL!N22/10000)*SQRT($A22)/SQRT(2*PI())</f>
        <v>2.0194665191063992E-2</v>
      </c>
      <c r="O22" s="8">
        <f>2*(BVOL!O22/10000)*SQRT($A22)/SQRT(2*PI())</f>
        <v>1.9556616907598218E-2</v>
      </c>
      <c r="P22" s="8">
        <f>2*(BVOL!P22/10000)*SQRT($A22)/SQRT(2*PI())</f>
        <v>1.8831164749685079E-2</v>
      </c>
    </row>
    <row r="26" spans="1:16" x14ac:dyDescent="0.25">
      <c r="G26">
        <f>COUNT(E4:P22)</f>
        <v>228</v>
      </c>
    </row>
    <row r="27" spans="1:16" x14ac:dyDescent="0.25">
      <c r="D27" s="3" t="s">
        <v>7</v>
      </c>
      <c r="E27">
        <f>_xlfn.NORM.DIST(0,0,1,FALSE)</f>
        <v>0.3989422804014327</v>
      </c>
    </row>
    <row r="29" spans="1:16" x14ac:dyDescent="0.25">
      <c r="E29">
        <v>164</v>
      </c>
      <c r="F29">
        <f>E29/10000</f>
        <v>1.6400000000000001E-2</v>
      </c>
    </row>
    <row r="34" spans="7:7" x14ac:dyDescent="0.25">
      <c r="G34" s="11"/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E4A4BB-EF3F-4583-8EE1-0D8A579CE585}">
  <dimension ref="A1:Q96"/>
  <sheetViews>
    <sheetView workbookViewId="0">
      <selection activeCell="H21" sqref="H21"/>
    </sheetView>
  </sheetViews>
  <sheetFormatPr defaultRowHeight="15" x14ac:dyDescent="0.25"/>
  <cols>
    <col min="5" max="5" width="10" customWidth="1"/>
    <col min="6" max="16" width="12.5703125" bestFit="1" customWidth="1"/>
    <col min="17" max="17" width="15.7109375" bestFit="1" customWidth="1"/>
  </cols>
  <sheetData>
    <row r="1" spans="1:16" x14ac:dyDescent="0.25">
      <c r="A1" t="s">
        <v>6</v>
      </c>
      <c r="C1" t="s">
        <v>0</v>
      </c>
      <c r="D1" t="s">
        <v>1</v>
      </c>
      <c r="E1">
        <v>1</v>
      </c>
      <c r="F1" s="7">
        <v>2</v>
      </c>
      <c r="G1" s="7">
        <v>3</v>
      </c>
      <c r="H1" s="7">
        <v>4</v>
      </c>
      <c r="I1" s="7">
        <v>5</v>
      </c>
      <c r="J1" s="7">
        <v>7</v>
      </c>
      <c r="K1" s="7">
        <v>10</v>
      </c>
      <c r="L1" s="7">
        <v>12</v>
      </c>
      <c r="M1" s="7">
        <v>15</v>
      </c>
      <c r="N1" s="7">
        <v>20</v>
      </c>
      <c r="O1" s="7">
        <v>25</v>
      </c>
      <c r="P1" s="7">
        <v>30</v>
      </c>
    </row>
    <row r="2" spans="1:16" x14ac:dyDescent="0.25">
      <c r="A2" t="s">
        <v>3</v>
      </c>
      <c r="D2" t="s">
        <v>2</v>
      </c>
      <c r="E2">
        <f>E1*12</f>
        <v>12</v>
      </c>
      <c r="F2">
        <f t="shared" ref="F2:P2" si="0">F1*12</f>
        <v>24</v>
      </c>
      <c r="G2">
        <f t="shared" si="0"/>
        <v>36</v>
      </c>
      <c r="H2">
        <f t="shared" si="0"/>
        <v>48</v>
      </c>
      <c r="I2">
        <f t="shared" si="0"/>
        <v>60</v>
      </c>
      <c r="J2">
        <f t="shared" si="0"/>
        <v>84</v>
      </c>
      <c r="K2">
        <f t="shared" si="0"/>
        <v>120</v>
      </c>
      <c r="L2">
        <f t="shared" si="0"/>
        <v>144</v>
      </c>
      <c r="M2">
        <f t="shared" si="0"/>
        <v>180</v>
      </c>
      <c r="N2">
        <f t="shared" si="0"/>
        <v>240</v>
      </c>
      <c r="O2">
        <f t="shared" si="0"/>
        <v>300</v>
      </c>
      <c r="P2">
        <f t="shared" si="0"/>
        <v>360</v>
      </c>
    </row>
    <row r="3" spans="1:16" x14ac:dyDescent="0.25">
      <c r="A3" t="s">
        <v>1</v>
      </c>
      <c r="B3" t="s">
        <v>2</v>
      </c>
    </row>
    <row r="4" spans="1:16" x14ac:dyDescent="0.25">
      <c r="A4">
        <f>1/12</f>
        <v>8.3333333333333329E-2</v>
      </c>
      <c r="B4">
        <f>A4*12</f>
        <v>1</v>
      </c>
      <c r="E4" s="8">
        <f>20000*(_xlfn.NORM.DIST(1/((BVOL!E4/10000/(STRIKE!E4/100))*SQRT($A4))*((BVOL!E4/10000/(STRIKE!E4/100))^2/2)*$A4,0,1,TRUE)*STRIKE!E4/100-_xlfn.NORM.DIST(1/((BVOL!E4/10000/(STRIKE!E4/100))*SQRT($A4))*((BVOL!E4/10000/(STRIKE!E4/100))^2/2)*$A4-(BVOL!E4/10000/(STRIKE!E4/100))*SQRT($A4),0,1,TRUE)*STRIKE!E4/100)</f>
        <v>37.898664993533252</v>
      </c>
      <c r="F4" s="8">
        <f>20000*(_xlfn.NORM.DIST(1/((BVOL!F4/10000/(STRIKE!F4/100))*SQRT($A4))*((BVOL!F4/10000/(STRIKE!F4/100))^2/2)*$A4,0,1,TRUE)*STRIKE!F4/100-_xlfn.NORM.DIST(1/((BVOL!F4/10000/(STRIKE!F4/100))*SQRT($A4))*((BVOL!F4/10000/(STRIKE!F4/100))^2/2)*$A4-(BVOL!F4/10000/(STRIKE!F4/100))*SQRT($A4),0,1,TRUE)*STRIKE!F4/100)</f>
        <v>44.213020108518904</v>
      </c>
      <c r="G4" s="8">
        <f>20000*(_xlfn.NORM.DIST(1/((BVOL!G4/10000/(STRIKE!G4/100))*SQRT($A4))*((BVOL!G4/10000/(STRIKE!G4/100))^2/2)*$A4,0,1,TRUE)*STRIKE!G4/100-_xlfn.NORM.DIST(1/((BVOL!G4/10000/(STRIKE!G4/100))*SQRT($A4))*((BVOL!G4/10000/(STRIKE!G4/100))^2/2)*$A4-(BVOL!G4/10000/(STRIKE!G4/100))*SQRT($A4),0,1,TRUE)*STRIKE!G4/100)</f>
        <v>42.140032729536259</v>
      </c>
      <c r="H4" s="8">
        <f>20000*(_xlfn.NORM.DIST(1/((BVOL!H4/10000/(STRIKE!H4/100))*SQRT($A4))*((BVOL!H4/10000/(STRIKE!H4/100))^2/2)*$A4,0,1,TRUE)*STRIKE!H4/100-_xlfn.NORM.DIST(1/((BVOL!H4/10000/(STRIKE!H4/100))*SQRT($A4))*((BVOL!H4/10000/(STRIKE!H4/100))^2/2)*$A4-(BVOL!H4/10000/(STRIKE!H4/100))*SQRT($A4),0,1,TRUE)*STRIKE!H4/100)</f>
        <v>40.18087520163926</v>
      </c>
      <c r="I4" s="8">
        <f>20000*(_xlfn.NORM.DIST(1/((BVOL!I4/10000/(STRIKE!I4/100))*SQRT($A4))*((BVOL!I4/10000/(STRIKE!I4/100))^2/2)*$A4,0,1,TRUE)*STRIKE!I4/100-_xlfn.NORM.DIST(1/((BVOL!I4/10000/(STRIKE!I4/100))*SQRT($A4))*((BVOL!I4/10000/(STRIKE!I4/100))^2/2)*$A4-(BVOL!I4/10000/(STRIKE!I4/100))*SQRT($A4),0,1,TRUE)*STRIKE!I4/100)</f>
        <v>37.641586996513716</v>
      </c>
      <c r="J4" s="8">
        <f>20000*(_xlfn.NORM.DIST(1/((BVOL!J4/10000/(STRIKE!J4/100))*SQRT($A4))*((BVOL!J4/10000/(STRIKE!J4/100))^2/2)*$A4,0,1,TRUE)*STRIKE!J4/100-_xlfn.NORM.DIST(1/((BVOL!J4/10000/(STRIKE!J4/100))*SQRT($A4))*((BVOL!J4/10000/(STRIKE!J4/100))^2/2)*$A4-(BVOL!J4/10000/(STRIKE!J4/100))*SQRT($A4),0,1,TRUE)*STRIKE!J4/100)</f>
        <v>34.940850552693874</v>
      </c>
      <c r="K4" s="8">
        <f>20000*(_xlfn.NORM.DIST(1/((BVOL!K4/10000/(STRIKE!K4/100))*SQRT($A4))*((BVOL!K4/10000/(STRIKE!K4/100))^2/2)*$A4,0,1,TRUE)*STRIKE!K4/100-_xlfn.NORM.DIST(1/((BVOL!K4/10000/(STRIKE!K4/100))*SQRT($A4))*((BVOL!K4/10000/(STRIKE!K4/100))^2/2)*$A4-(BVOL!K4/10000/(STRIKE!K4/100))*SQRT($A4),0,1,TRUE)*STRIKE!K4/100)</f>
        <v>30.748816019543419</v>
      </c>
      <c r="L4" s="8">
        <f>20000*(_xlfn.NORM.DIST(1/((BVOL!L4/10000/(STRIKE!L4/100))*SQRT($A4))*((BVOL!L4/10000/(STRIKE!L4/100))^2/2)*$A4,0,1,TRUE)*STRIKE!L4/100-_xlfn.NORM.DIST(1/((BVOL!L4/10000/(STRIKE!L4/100))*SQRT($A4))*((BVOL!L4/10000/(STRIKE!L4/100))^2/2)*$A4-(BVOL!L4/10000/(STRIKE!L4/100))*SQRT($A4),0,1,TRUE)*STRIKE!L4/100)</f>
        <v>30.291379931194697</v>
      </c>
      <c r="M4" s="8">
        <f>20000*(_xlfn.NORM.DIST(1/((BVOL!M4/10000/(STRIKE!M4/100))*SQRT($A4))*((BVOL!M4/10000/(STRIKE!M4/100))^2/2)*$A4,0,1,TRUE)*STRIKE!M4/100-_xlfn.NORM.DIST(1/((BVOL!M4/10000/(STRIKE!M4/100))*SQRT($A4))*((BVOL!M4/10000/(STRIKE!M4/100))^2/2)*$A4-(BVOL!M4/10000/(STRIKE!M4/100))*SQRT($A4),0,1,TRUE)*STRIKE!M4/100)</f>
        <v>29.566993569562079</v>
      </c>
      <c r="N4" s="8">
        <f>20000*(_xlfn.NORM.DIST(1/((BVOL!N4/10000/(STRIKE!N4/100))*SQRT($A4))*((BVOL!N4/10000/(STRIKE!N4/100))^2/2)*$A4,0,1,TRUE)*STRIKE!N4/100-_xlfn.NORM.DIST(1/((BVOL!N4/10000/(STRIKE!N4/100))*SQRT($A4))*((BVOL!N4/10000/(STRIKE!N4/100))^2/2)*$A4-(BVOL!N4/10000/(STRIKE!N4/100))*SQRT($A4),0,1,TRUE)*STRIKE!N4/100)</f>
        <v>28.424454150851702</v>
      </c>
      <c r="O4" s="8">
        <f>20000*(_xlfn.NORM.DIST(1/((BVOL!O4/10000/(STRIKE!O4/100))*SQRT($A4))*((BVOL!O4/10000/(STRIKE!O4/100))^2/2)*$A4,0,1,TRUE)*STRIKE!O4/100-_xlfn.NORM.DIST(1/((BVOL!O4/10000/(STRIKE!O4/100))*SQRT($A4))*((BVOL!O4/10000/(STRIKE!O4/100))^2/2)*$A4-(BVOL!O4/10000/(STRIKE!O4/100))*SQRT($A4),0,1,TRUE)*STRIKE!O4/100)</f>
        <v>27.50909486602157</v>
      </c>
      <c r="P4" s="8">
        <f>20000*(_xlfn.NORM.DIST(1/((BVOL!P4/10000/(STRIKE!P4/100))*SQRT($A4))*((BVOL!P4/10000/(STRIKE!P4/100))^2/2)*$A4,0,1,TRUE)*STRIKE!P4/100-_xlfn.NORM.DIST(1/((BVOL!P4/10000/(STRIKE!P4/100))*SQRT($A4))*((BVOL!P4/10000/(STRIKE!P4/100))^2/2)*$A4-(BVOL!P4/10000/(STRIKE!P4/100))*SQRT($A4),0,1,TRUE)*STRIKE!P4/100)</f>
        <v>26.633089698771332</v>
      </c>
    </row>
    <row r="5" spans="1:16" x14ac:dyDescent="0.25">
      <c r="A5">
        <f>3/12</f>
        <v>0.25</v>
      </c>
      <c r="B5">
        <f t="shared" ref="B5:B22" si="1">A5*12</f>
        <v>3</v>
      </c>
      <c r="E5" s="8">
        <f>20000*(_xlfn.NORM.DIST(1/((BVOL!E5/10000/(STRIKE!E5/100))*SQRT($A5))*((BVOL!E5/10000/(STRIKE!E5/100))^2/2)*$A5,0,1,TRUE)*STRIKE!E5/100-_xlfn.NORM.DIST(1/((BVOL!E5/10000/(STRIKE!E5/100))*SQRT($A5))*((BVOL!E5/10000/(STRIKE!E5/100))^2/2)*$A5-(BVOL!E5/10000/(STRIKE!E5/100))*SQRT($A5),0,1,TRUE)*STRIKE!E5/100)</f>
        <v>62.065210228224032</v>
      </c>
      <c r="F5" s="8">
        <f>20000*(_xlfn.NORM.DIST(1/((BVOL!F5/10000/(STRIKE!F5/100))*SQRT($A5))*((BVOL!F5/10000/(STRIKE!F5/100))^2/2)*$A5,0,1,TRUE)*STRIKE!F5/100-_xlfn.NORM.DIST(1/((BVOL!F5/10000/(STRIKE!F5/100))*SQRT($A5))*((BVOL!F5/10000/(STRIKE!F5/100))^2/2)*$A5-(BVOL!F5/10000/(STRIKE!F5/100))*SQRT($A5),0,1,TRUE)*STRIKE!F5/100)</f>
        <v>69.351199818325455</v>
      </c>
      <c r="G5" s="8">
        <f>20000*(_xlfn.NORM.DIST(1/((BVOL!G5/10000/(STRIKE!G5/100))*SQRT($A5))*((BVOL!G5/10000/(STRIKE!G5/100))^2/2)*$A5,0,1,TRUE)*STRIKE!G5/100-_xlfn.NORM.DIST(1/((BVOL!G5/10000/(STRIKE!G5/100))*SQRT($A5))*((BVOL!G5/10000/(STRIKE!G5/100))^2/2)*$A5-(BVOL!G5/10000/(STRIKE!G5/100))*SQRT($A5),0,1,TRUE)*STRIKE!G5/100)</f>
        <v>67.137471606192392</v>
      </c>
      <c r="H5" s="8">
        <f>20000*(_xlfn.NORM.DIST(1/((BVOL!H5/10000/(STRIKE!H5/100))*SQRT($A5))*((BVOL!H5/10000/(STRIKE!H5/100))^2/2)*$A5,0,1,TRUE)*STRIKE!H5/100-_xlfn.NORM.DIST(1/((BVOL!H5/10000/(STRIKE!H5/100))*SQRT($A5))*((BVOL!H5/10000/(STRIKE!H5/100))^2/2)*$A5-(BVOL!H5/10000/(STRIKE!H5/100))*SQRT($A5),0,1,TRUE)*STRIKE!H5/100)</f>
        <v>63.441186797303232</v>
      </c>
      <c r="I5" s="8">
        <f>20000*(_xlfn.NORM.DIST(1/((BVOL!I5/10000/(STRIKE!I5/100))*SQRT($A5))*((BVOL!I5/10000/(STRIKE!I5/100))^2/2)*$A5,0,1,TRUE)*STRIKE!I5/100-_xlfn.NORM.DIST(1/((BVOL!I5/10000/(STRIKE!I5/100))*SQRT($A5))*((BVOL!I5/10000/(STRIKE!I5/100))^2/2)*$A5-(BVOL!I5/10000/(STRIKE!I5/100))*SQRT($A5),0,1,TRUE)*STRIKE!I5/100)</f>
        <v>60.006497633763274</v>
      </c>
      <c r="J5" s="8">
        <f>20000*(_xlfn.NORM.DIST(1/((BVOL!J5/10000/(STRIKE!J5/100))*SQRT($A5))*((BVOL!J5/10000/(STRIKE!J5/100))^2/2)*$A5,0,1,TRUE)*STRIKE!J5/100-_xlfn.NORM.DIST(1/((BVOL!J5/10000/(STRIKE!J5/100))*SQRT($A5))*((BVOL!J5/10000/(STRIKE!J5/100))^2/2)*$A5-(BVOL!J5/10000/(STRIKE!J5/100))*SQRT($A5),0,1,TRUE)*STRIKE!J5/100)</f>
        <v>56.268546269329093</v>
      </c>
      <c r="K5" s="8">
        <f>20000*(_xlfn.NORM.DIST(1/((BVOL!K5/10000/(STRIKE!K5/100))*SQRT($A5))*((BVOL!K5/10000/(STRIKE!K5/100))^2/2)*$A5,0,1,TRUE)*STRIKE!K5/100-_xlfn.NORM.DIST(1/((BVOL!K5/10000/(STRIKE!K5/100))*SQRT($A5))*((BVOL!K5/10000/(STRIKE!K5/100))^2/2)*$A5-(BVOL!K5/10000/(STRIKE!K5/100))*SQRT($A5),0,1,TRUE)*STRIKE!K5/100)</f>
        <v>50.655806359675637</v>
      </c>
      <c r="L5" s="8">
        <f>20000*(_xlfn.NORM.DIST(1/((BVOL!L5/10000/(STRIKE!L5/100))*SQRT($A5))*((BVOL!L5/10000/(STRIKE!L5/100))^2/2)*$A5,0,1,TRUE)*STRIKE!L5/100-_xlfn.NORM.DIST(1/((BVOL!L5/10000/(STRIKE!L5/100))*SQRT($A5))*((BVOL!L5/10000/(STRIKE!L5/100))^2/2)*$A5-(BVOL!L5/10000/(STRIKE!L5/100))*SQRT($A5),0,1,TRUE)*STRIKE!L5/100)</f>
        <v>50.032887786839972</v>
      </c>
      <c r="M5" s="8">
        <f>20000*(_xlfn.NORM.DIST(1/((BVOL!M5/10000/(STRIKE!M5/100))*SQRT($A5))*((BVOL!M5/10000/(STRIKE!M5/100))^2/2)*$A5,0,1,TRUE)*STRIKE!M5/100-_xlfn.NORM.DIST(1/((BVOL!M5/10000/(STRIKE!M5/100))*SQRT($A5))*((BVOL!M5/10000/(STRIKE!M5/100))^2/2)*$A5-(BVOL!M5/10000/(STRIKE!M5/100))*SQRT($A5),0,1,TRUE)*STRIKE!M5/100)</f>
        <v>49.027190393202311</v>
      </c>
      <c r="N5" s="8">
        <f>20000*(_xlfn.NORM.DIST(1/((BVOL!N5/10000/(STRIKE!N5/100))*SQRT($A5))*((BVOL!N5/10000/(STRIKE!N5/100))^2/2)*$A5,0,1,TRUE)*STRIKE!N5/100-_xlfn.NORM.DIST(1/((BVOL!N5/10000/(STRIKE!N5/100))*SQRT($A5))*((BVOL!N5/10000/(STRIKE!N5/100))^2/2)*$A5-(BVOL!N5/10000/(STRIKE!N5/100))*SQRT($A5),0,1,TRUE)*STRIKE!N5/100)</f>
        <v>47.46890067153231</v>
      </c>
      <c r="O5" s="8">
        <f>20000*(_xlfn.NORM.DIST(1/((BVOL!O5/10000/(STRIKE!O5/100))*SQRT($A5))*((BVOL!O5/10000/(STRIKE!O5/100))^2/2)*$A5,0,1,TRUE)*STRIKE!O5/100-_xlfn.NORM.DIST(1/((BVOL!O5/10000/(STRIKE!O5/100))*SQRT($A5))*((BVOL!O5/10000/(STRIKE!O5/100))^2/2)*$A5-(BVOL!O5/10000/(STRIKE!O5/100))*SQRT($A5),0,1,TRUE)*STRIKE!O5/100)</f>
        <v>46.312360911003154</v>
      </c>
      <c r="P5" s="8">
        <f>20000*(_xlfn.NORM.DIST(1/((BVOL!P5/10000/(STRIKE!P5/100))*SQRT($A5))*((BVOL!P5/10000/(STRIKE!P5/100))^2/2)*$A5,0,1,TRUE)*STRIKE!P5/100-_xlfn.NORM.DIST(1/((BVOL!P5/10000/(STRIKE!P5/100))*SQRT($A5))*((BVOL!P5/10000/(STRIKE!P5/100))^2/2)*$A5-(BVOL!P5/10000/(STRIKE!P5/100))*SQRT($A5),0,1,TRUE)*STRIKE!P5/100)</f>
        <v>45.252542464768801</v>
      </c>
    </row>
    <row r="6" spans="1:16" x14ac:dyDescent="0.25">
      <c r="A6">
        <f>1/2</f>
        <v>0.5</v>
      </c>
      <c r="B6">
        <f t="shared" si="1"/>
        <v>6</v>
      </c>
      <c r="E6" s="8">
        <f>20000*(_xlfn.NORM.DIST(1/((BVOL!E6/10000/(STRIKE!E6/100))*SQRT($A6))*((BVOL!E6/10000/(STRIKE!E6/100))^2/2)*$A6,0,1,TRUE)*STRIKE!E6/100-_xlfn.NORM.DIST(1/((BVOL!E6/10000/(STRIKE!E6/100))*SQRT($A6))*((BVOL!E6/10000/(STRIKE!E6/100))^2/2)*$A6-(BVOL!E6/10000/(STRIKE!E6/100))*SQRT($A6),0,1,TRUE)*STRIKE!E6/100)</f>
        <v>81.916465954320969</v>
      </c>
      <c r="F6" s="8">
        <f>20000*(_xlfn.NORM.DIST(1/((BVOL!F6/10000/(STRIKE!F6/100))*SQRT($A6))*((BVOL!F6/10000/(STRIKE!F6/100))^2/2)*$A6,0,1,TRUE)*STRIKE!F6/100-_xlfn.NORM.DIST(1/((BVOL!F6/10000/(STRIKE!F6/100))*SQRT($A6))*((BVOL!F6/10000/(STRIKE!F6/100))^2/2)*$A6-(BVOL!F6/10000/(STRIKE!F6/100))*SQRT($A6),0,1,TRUE)*STRIKE!F6/100)</f>
        <v>87.130031024508497</v>
      </c>
      <c r="G6" s="8">
        <f>20000*(_xlfn.NORM.DIST(1/((BVOL!G6/10000/(STRIKE!G6/100))*SQRT($A6))*((BVOL!G6/10000/(STRIKE!G6/100))^2/2)*$A6,0,1,TRUE)*STRIKE!G6/100-_xlfn.NORM.DIST(1/((BVOL!G6/10000/(STRIKE!G6/100))*SQRT($A6))*((BVOL!G6/10000/(STRIKE!G6/100))^2/2)*$A6-(BVOL!G6/10000/(STRIKE!G6/100))*SQRT($A6),0,1,TRUE)*STRIKE!G6/100)</f>
        <v>85.371492464818004</v>
      </c>
      <c r="H6" s="8">
        <f>20000*(_xlfn.NORM.DIST(1/((BVOL!H6/10000/(STRIKE!H6/100))*SQRT($A6))*((BVOL!H6/10000/(STRIKE!H6/100))^2/2)*$A6,0,1,TRUE)*STRIKE!H6/100-_xlfn.NORM.DIST(1/((BVOL!H6/10000/(STRIKE!H6/100))*SQRT($A6))*((BVOL!H6/10000/(STRIKE!H6/100))^2/2)*$A6-(BVOL!H6/10000/(STRIKE!H6/100))*SQRT($A6),0,1,TRUE)*STRIKE!H6/100)</f>
        <v>82.589720286263059</v>
      </c>
      <c r="I6" s="8">
        <f>20000*(_xlfn.NORM.DIST(1/((BVOL!I6/10000/(STRIKE!I6/100))*SQRT($A6))*((BVOL!I6/10000/(STRIKE!I6/100))^2/2)*$A6,0,1,TRUE)*STRIKE!I6/100-_xlfn.NORM.DIST(1/((BVOL!I6/10000/(STRIKE!I6/100))*SQRT($A6))*((BVOL!I6/10000/(STRIKE!I6/100))^2/2)*$A6-(BVOL!I6/10000/(STRIKE!I6/100))*SQRT($A6),0,1,TRUE)*STRIKE!I6/100)</f>
        <v>79.569980726262898</v>
      </c>
      <c r="J6" s="8">
        <f>20000*(_xlfn.NORM.DIST(1/((BVOL!J6/10000/(STRIKE!J6/100))*SQRT($A6))*((BVOL!J6/10000/(STRIKE!J6/100))^2/2)*$A6,0,1,TRUE)*STRIKE!J6/100-_xlfn.NORM.DIST(1/((BVOL!J6/10000/(STRIKE!J6/100))*SQRT($A6))*((BVOL!J6/10000/(STRIKE!J6/100))^2/2)*$A6-(BVOL!J6/10000/(STRIKE!J6/100))*SQRT($A6),0,1,TRUE)*STRIKE!J6/100)</f>
        <v>75.139949690581005</v>
      </c>
      <c r="K6" s="8">
        <f>20000*(_xlfn.NORM.DIST(1/((BVOL!K6/10000/(STRIKE!K6/100))*SQRT($A6))*((BVOL!K6/10000/(STRIKE!K6/100))^2/2)*$A6,0,1,TRUE)*STRIKE!K6/100-_xlfn.NORM.DIST(1/((BVOL!K6/10000/(STRIKE!K6/100))*SQRT($A6))*((BVOL!K6/10000/(STRIKE!K6/100))^2/2)*$A6-(BVOL!K6/10000/(STRIKE!K6/100))*SQRT($A6),0,1,TRUE)*STRIKE!K6/100)</f>
        <v>68.12005003247836</v>
      </c>
      <c r="L6" s="8">
        <f>20000*(_xlfn.NORM.DIST(1/((BVOL!L6/10000/(STRIKE!L6/100))*SQRT($A6))*((BVOL!L6/10000/(STRIKE!L6/100))^2/2)*$A6,0,1,TRUE)*STRIKE!L6/100-_xlfn.NORM.DIST(1/((BVOL!L6/10000/(STRIKE!L6/100))*SQRT($A6))*((BVOL!L6/10000/(STRIKE!L6/100))^2/2)*$A6-(BVOL!L6/10000/(STRIKE!L6/100))*SQRT($A6),0,1,TRUE)*STRIKE!L6/100)</f>
        <v>67.226381085024258</v>
      </c>
      <c r="M6" s="8">
        <f>20000*(_xlfn.NORM.DIST(1/((BVOL!M6/10000/(STRIKE!M6/100))*SQRT($A6))*((BVOL!M6/10000/(STRIKE!M6/100))^2/2)*$A6,0,1,TRUE)*STRIKE!M6/100-_xlfn.NORM.DIST(1/((BVOL!M6/10000/(STRIKE!M6/100))*SQRT($A6))*((BVOL!M6/10000/(STRIKE!M6/100))^2/2)*$A6-(BVOL!M6/10000/(STRIKE!M6/100))*SQRT($A6),0,1,TRUE)*STRIKE!M6/100)</f>
        <v>65.773599688420603</v>
      </c>
      <c r="N6" s="8">
        <f>20000*(_xlfn.NORM.DIST(1/((BVOL!N6/10000/(STRIKE!N6/100))*SQRT($A6))*((BVOL!N6/10000/(STRIKE!N6/100))^2/2)*$A6,0,1,TRUE)*STRIKE!N6/100-_xlfn.NORM.DIST(1/((BVOL!N6/10000/(STRIKE!N6/100))*SQRT($A6))*((BVOL!N6/10000/(STRIKE!N6/100))^2/2)*$A6-(BVOL!N6/10000/(STRIKE!N6/100))*SQRT($A6),0,1,TRUE)*STRIKE!N6/100)</f>
        <v>63.75800338173525</v>
      </c>
      <c r="O6" s="8">
        <f>20000*(_xlfn.NORM.DIST(1/((BVOL!O6/10000/(STRIKE!O6/100))*SQRT($A6))*((BVOL!O6/10000/(STRIKE!O6/100))^2/2)*$A6,0,1,TRUE)*STRIKE!O6/100-_xlfn.NORM.DIST(1/((BVOL!O6/10000/(STRIKE!O6/100))*SQRT($A6))*((BVOL!O6/10000/(STRIKE!O6/100))^2/2)*$A6-(BVOL!O6/10000/(STRIKE!O6/100))*SQRT($A6),0,1,TRUE)*STRIKE!O6/100)</f>
        <v>62.507072957511504</v>
      </c>
      <c r="P6" s="8">
        <f>20000*(_xlfn.NORM.DIST(1/((BVOL!P6/10000/(STRIKE!P6/100))*SQRT($A6))*((BVOL!P6/10000/(STRIKE!P6/100))^2/2)*$A6,0,1,TRUE)*STRIKE!P6/100-_xlfn.NORM.DIST(1/((BVOL!P6/10000/(STRIKE!P6/100))*SQRT($A6))*((BVOL!P6/10000/(STRIKE!P6/100))^2/2)*$A6-(BVOL!P6/10000/(STRIKE!P6/100))*SQRT($A6),0,1,TRUE)*STRIKE!P6/100)</f>
        <v>61.012770163958692</v>
      </c>
    </row>
    <row r="7" spans="1:16" x14ac:dyDescent="0.25">
      <c r="A7">
        <f>9/12</f>
        <v>0.75</v>
      </c>
      <c r="B7">
        <f t="shared" si="1"/>
        <v>9</v>
      </c>
      <c r="E7" s="8">
        <f>20000*(_xlfn.NORM.DIST(1/((BVOL!E7/10000/(STRIKE!E7/100))*SQRT($A7))*((BVOL!E7/10000/(STRIKE!E7/100))^2/2)*$A7,0,1,TRUE)*STRIKE!E7/100-_xlfn.NORM.DIST(1/((BVOL!E7/10000/(STRIKE!E7/100))*SQRT($A7))*((BVOL!E7/10000/(STRIKE!E7/100))^2/2)*$A7-(BVOL!E7/10000/(STRIKE!E7/100))*SQRT($A7),0,1,TRUE)*STRIKE!E7/100)</f>
        <v>95.853786477822368</v>
      </c>
      <c r="F7" s="8">
        <f>20000*(_xlfn.NORM.DIST(1/((BVOL!F7/10000/(STRIKE!F7/100))*SQRT($A7))*((BVOL!F7/10000/(STRIKE!F7/100))^2/2)*$A7,0,1,TRUE)*STRIKE!F7/100-_xlfn.NORM.DIST(1/((BVOL!F7/10000/(STRIKE!F7/100))*SQRT($A7))*((BVOL!F7/10000/(STRIKE!F7/100))^2/2)*$A7-(BVOL!F7/10000/(STRIKE!F7/100))*SQRT($A7),0,1,TRUE)*STRIKE!F7/100)</f>
        <v>99.960908382708553</v>
      </c>
      <c r="G7" s="8">
        <f>20000*(_xlfn.NORM.DIST(1/((BVOL!G7/10000/(STRIKE!G7/100))*SQRT($A7))*((BVOL!G7/10000/(STRIKE!G7/100))^2/2)*$A7,0,1,TRUE)*STRIKE!G7/100-_xlfn.NORM.DIST(1/((BVOL!G7/10000/(STRIKE!G7/100))*SQRT($A7))*((BVOL!G7/10000/(STRIKE!G7/100))^2/2)*$A7-(BVOL!G7/10000/(STRIKE!G7/100))*SQRT($A7),0,1,TRUE)*STRIKE!G7/100)</f>
        <v>97.941401917501636</v>
      </c>
      <c r="H7" s="8">
        <f>20000*(_xlfn.NORM.DIST(1/((BVOL!H7/10000/(STRIKE!H7/100))*SQRT($A7))*((BVOL!H7/10000/(STRIKE!H7/100))^2/2)*$A7,0,1,TRUE)*STRIKE!H7/100-_xlfn.NORM.DIST(1/((BVOL!H7/10000/(STRIKE!H7/100))*SQRT($A7))*((BVOL!H7/10000/(STRIKE!H7/100))^2/2)*$A7-(BVOL!H7/10000/(STRIKE!H7/100))*SQRT($A7),0,1,TRUE)*STRIKE!H7/100)</f>
        <v>95.096661917915554</v>
      </c>
      <c r="I7" s="8">
        <f>20000*(_xlfn.NORM.DIST(1/((BVOL!I7/10000/(STRIKE!I7/100))*SQRT($A7))*((BVOL!I7/10000/(STRIKE!I7/100))^2/2)*$A7,0,1,TRUE)*STRIKE!I7/100-_xlfn.NORM.DIST(1/((BVOL!I7/10000/(STRIKE!I7/100))*SQRT($A7))*((BVOL!I7/10000/(STRIKE!I7/100))^2/2)*$A7-(BVOL!I7/10000/(STRIKE!I7/100))*SQRT($A7),0,1,TRUE)*STRIKE!I7/100)</f>
        <v>92.572305900874326</v>
      </c>
      <c r="J7" s="8">
        <f>20000*(_xlfn.NORM.DIST(1/((BVOL!J7/10000/(STRIKE!J7/100))*SQRT($A7))*((BVOL!J7/10000/(STRIKE!J7/100))^2/2)*$A7,0,1,TRUE)*STRIKE!J7/100-_xlfn.NORM.DIST(1/((BVOL!J7/10000/(STRIKE!J7/100))*SQRT($A7))*((BVOL!J7/10000/(STRIKE!J7/100))^2/2)*$A7-(BVOL!J7/10000/(STRIKE!J7/100))*SQRT($A7),0,1,TRUE)*STRIKE!J7/100)</f>
        <v>88.428131299245067</v>
      </c>
      <c r="K7" s="8">
        <f>20000*(_xlfn.NORM.DIST(1/((BVOL!K7/10000/(STRIKE!K7/100))*SQRT($A7))*((BVOL!K7/10000/(STRIKE!K7/100))^2/2)*$A7,0,1,TRUE)*STRIKE!K7/100-_xlfn.NORM.DIST(1/((BVOL!K7/10000/(STRIKE!K7/100))*SQRT($A7))*((BVOL!K7/10000/(STRIKE!K7/100))^2/2)*$A7-(BVOL!K7/10000/(STRIKE!K7/100))*SQRT($A7),0,1,TRUE)*STRIKE!K7/100)</f>
        <v>80.94819874705658</v>
      </c>
      <c r="L7" s="8">
        <f>20000*(_xlfn.NORM.DIST(1/((BVOL!L7/10000/(STRIKE!L7/100))*SQRT($A7))*((BVOL!L7/10000/(STRIKE!L7/100))^2/2)*$A7,0,1,TRUE)*STRIKE!L7/100-_xlfn.NORM.DIST(1/((BVOL!L7/10000/(STRIKE!L7/100))*SQRT($A7))*((BVOL!L7/10000/(STRIKE!L7/100))^2/2)*$A7-(BVOL!L7/10000/(STRIKE!L7/100))*SQRT($A7),0,1,TRUE)*STRIKE!L7/100)</f>
        <v>79.96063990314758</v>
      </c>
      <c r="M7" s="8">
        <f>20000*(_xlfn.NORM.DIST(1/((BVOL!M7/10000/(STRIKE!M7/100))*SQRT($A7))*((BVOL!M7/10000/(STRIKE!M7/100))^2/2)*$A7,0,1,TRUE)*STRIKE!M7/100-_xlfn.NORM.DIST(1/((BVOL!M7/10000/(STRIKE!M7/100))*SQRT($A7))*((BVOL!M7/10000/(STRIKE!M7/100))^2/2)*$A7-(BVOL!M7/10000/(STRIKE!M7/100))*SQRT($A7),0,1,TRUE)*STRIKE!M7/100)</f>
        <v>78.313034209742327</v>
      </c>
      <c r="N7" s="8">
        <f>20000*(_xlfn.NORM.DIST(1/((BVOL!N7/10000/(STRIKE!N7/100))*SQRT($A7))*((BVOL!N7/10000/(STRIKE!N7/100))^2/2)*$A7,0,1,TRUE)*STRIKE!N7/100-_xlfn.NORM.DIST(1/((BVOL!N7/10000/(STRIKE!N7/100))*SQRT($A7))*((BVOL!N7/10000/(STRIKE!N7/100))^2/2)*$A7-(BVOL!N7/10000/(STRIKE!N7/100))*SQRT($A7),0,1,TRUE)*STRIKE!N7/100)</f>
        <v>75.718862962981589</v>
      </c>
      <c r="O7" s="8">
        <f>20000*(_xlfn.NORM.DIST(1/((BVOL!O7/10000/(STRIKE!O7/100))*SQRT($A7))*((BVOL!O7/10000/(STRIKE!O7/100))^2/2)*$A7,0,1,TRUE)*STRIKE!O7/100-_xlfn.NORM.DIST(1/((BVOL!O7/10000/(STRIKE!O7/100))*SQRT($A7))*((BVOL!O7/10000/(STRIKE!O7/100))^2/2)*$A7-(BVOL!O7/10000/(STRIKE!O7/100))*SQRT($A7),0,1,TRUE)*STRIKE!O7/100)</f>
        <v>74.346404254635317</v>
      </c>
      <c r="P7" s="8">
        <f>20000*(_xlfn.NORM.DIST(1/((BVOL!P7/10000/(STRIKE!P7/100))*SQRT($A7))*((BVOL!P7/10000/(STRIKE!P7/100))^2/2)*$A7,0,1,TRUE)*STRIKE!P7/100-_xlfn.NORM.DIST(1/((BVOL!P7/10000/(STRIKE!P7/100))*SQRT($A7))*((BVOL!P7/10000/(STRIKE!P7/100))^2/2)*$A7-(BVOL!P7/10000/(STRIKE!P7/100))*SQRT($A7),0,1,TRUE)*STRIKE!P7/100)</f>
        <v>72.423866280615059</v>
      </c>
    </row>
    <row r="8" spans="1:16" x14ac:dyDescent="0.25">
      <c r="A8">
        <v>1</v>
      </c>
      <c r="B8">
        <f t="shared" si="1"/>
        <v>12</v>
      </c>
      <c r="E8" s="8">
        <f>20000*(_xlfn.NORM.DIST(1/((BVOL!E8/10000/(STRIKE!E8/100))*SQRT($A8))*((BVOL!E8/10000/(STRIKE!E8/100))^2/2)*$A8,0,1,TRUE)*STRIKE!E8/100-_xlfn.NORM.DIST(1/((BVOL!E8/10000/(STRIKE!E8/100))*SQRT($A8))*((BVOL!E8/10000/(STRIKE!E8/100))^2/2)*$A8-(BVOL!E8/10000/(STRIKE!E8/100))*SQRT($A8),0,1,TRUE)*STRIKE!E8/100)</f>
        <v>106.80658512981424</v>
      </c>
      <c r="F8" s="8">
        <f>20000*(_xlfn.NORM.DIST(1/((BVOL!F8/10000/(STRIKE!F8/100))*SQRT($A8))*((BVOL!F8/10000/(STRIKE!F8/100))^2/2)*$A8,0,1,TRUE)*STRIKE!F8/100-_xlfn.NORM.DIST(1/((BVOL!F8/10000/(STRIKE!F8/100))*SQRT($A8))*((BVOL!F8/10000/(STRIKE!F8/100))^2/2)*$A8-(BVOL!F8/10000/(STRIKE!F8/100))*SQRT($A8),0,1,TRUE)*STRIKE!F8/100)</f>
        <v>109.83455691206046</v>
      </c>
      <c r="G8" s="8">
        <f>20000*(_xlfn.NORM.DIST(1/((BVOL!G8/10000/(STRIKE!G8/100))*SQRT($A8))*((BVOL!G8/10000/(STRIKE!G8/100))^2/2)*$A8,0,1,TRUE)*STRIKE!G8/100-_xlfn.NORM.DIST(1/((BVOL!G8/10000/(STRIKE!G8/100))*SQRT($A8))*((BVOL!G8/10000/(STRIKE!G8/100))^2/2)*$A8-(BVOL!G8/10000/(STRIKE!G8/100))*SQRT($A8),0,1,TRUE)*STRIKE!G8/100)</f>
        <v>107.42127685888906</v>
      </c>
      <c r="H8" s="8">
        <f>20000*(_xlfn.NORM.DIST(1/((BVOL!H8/10000/(STRIKE!H8/100))*SQRT($A8))*((BVOL!H8/10000/(STRIKE!H8/100))^2/2)*$A8,0,1,TRUE)*STRIKE!H8/100-_xlfn.NORM.DIST(1/((BVOL!H8/10000/(STRIKE!H8/100))*SQRT($A8))*((BVOL!H8/10000/(STRIKE!H8/100))^2/2)*$A8-(BVOL!H8/10000/(STRIKE!H8/100))*SQRT($A8),0,1,TRUE)*STRIKE!H8/100)</f>
        <v>104.68311761295681</v>
      </c>
      <c r="I8" s="8">
        <f>20000*(_xlfn.NORM.DIST(1/((BVOL!I8/10000/(STRIKE!I8/100))*SQRT($A8))*((BVOL!I8/10000/(STRIKE!I8/100))^2/2)*$A8,0,1,TRUE)*STRIKE!I8/100-_xlfn.NORM.DIST(1/((BVOL!I8/10000/(STRIKE!I8/100))*SQRT($A8))*((BVOL!I8/10000/(STRIKE!I8/100))^2/2)*$A8-(BVOL!I8/10000/(STRIKE!I8/100))*SQRT($A8),0,1,TRUE)*STRIKE!I8/100)</f>
        <v>101.97318903645461</v>
      </c>
      <c r="J8" s="8">
        <f>20000*(_xlfn.NORM.DIST(1/((BVOL!J8/10000/(STRIKE!J8/100))*SQRT($A8))*((BVOL!J8/10000/(STRIKE!J8/100))^2/2)*$A8,0,1,TRUE)*STRIKE!J8/100-_xlfn.NORM.DIST(1/((BVOL!J8/10000/(STRIKE!J8/100))*SQRT($A8))*((BVOL!J8/10000/(STRIKE!J8/100))^2/2)*$A8-(BVOL!J8/10000/(STRIKE!J8/100))*SQRT($A8),0,1,TRUE)*STRIKE!J8/100)</f>
        <v>97.995581335091373</v>
      </c>
      <c r="K8" s="8">
        <f>20000*(_xlfn.NORM.DIST(1/((BVOL!K8/10000/(STRIKE!K8/100))*SQRT($A8))*((BVOL!K8/10000/(STRIKE!K8/100))^2/2)*$A8,0,1,TRUE)*STRIKE!K8/100-_xlfn.NORM.DIST(1/((BVOL!K8/10000/(STRIKE!K8/100))*SQRT($A8))*((BVOL!K8/10000/(STRIKE!K8/100))^2/2)*$A8-(BVOL!K8/10000/(STRIKE!K8/100))*SQRT($A8),0,1,TRUE)*STRIKE!K8/100)</f>
        <v>91.339481647669288</v>
      </c>
      <c r="L8" s="8">
        <f>20000*(_xlfn.NORM.DIST(1/((BVOL!L8/10000/(STRIKE!L8/100))*SQRT($A8))*((BVOL!L8/10000/(STRIKE!L8/100))^2/2)*$A8,0,1,TRUE)*STRIKE!L8/100-_xlfn.NORM.DIST(1/((BVOL!L8/10000/(STRIKE!L8/100))*SQRT($A8))*((BVOL!L8/10000/(STRIKE!L8/100))^2/2)*$A8-(BVOL!L8/10000/(STRIKE!L8/100))*SQRT($A8),0,1,TRUE)*STRIKE!L8/100)</f>
        <v>90.149147358423761</v>
      </c>
      <c r="M8" s="8">
        <f>20000*(_xlfn.NORM.DIST(1/((BVOL!M8/10000/(STRIKE!M8/100))*SQRT($A8))*((BVOL!M8/10000/(STRIKE!M8/100))^2/2)*$A8,0,1,TRUE)*STRIKE!M8/100-_xlfn.NORM.DIST(1/((BVOL!M8/10000/(STRIKE!M8/100))*SQRT($A8))*((BVOL!M8/10000/(STRIKE!M8/100))^2/2)*$A8-(BVOL!M8/10000/(STRIKE!M8/100))*SQRT($A8),0,1,TRUE)*STRIKE!M8/100)</f>
        <v>88.133033845254616</v>
      </c>
      <c r="N8" s="8">
        <f>20000*(_xlfn.NORM.DIST(1/((BVOL!N8/10000/(STRIKE!N8/100))*SQRT($A8))*((BVOL!N8/10000/(STRIKE!N8/100))^2/2)*$A8,0,1,TRUE)*STRIKE!N8/100-_xlfn.NORM.DIST(1/((BVOL!N8/10000/(STRIKE!N8/100))*SQRT($A8))*((BVOL!N8/10000/(STRIKE!N8/100))^2/2)*$A8-(BVOL!N8/10000/(STRIKE!N8/100))*SQRT($A8),0,1,TRUE)*STRIKE!N8/100)</f>
        <v>84.431107704417485</v>
      </c>
      <c r="O8" s="8">
        <f>20000*(_xlfn.NORM.DIST(1/((BVOL!O8/10000/(STRIKE!O8/100))*SQRT($A8))*((BVOL!O8/10000/(STRIKE!O8/100))^2/2)*$A8,0,1,TRUE)*STRIKE!O8/100-_xlfn.NORM.DIST(1/((BVOL!O8/10000/(STRIKE!O8/100))*SQRT($A8))*((BVOL!O8/10000/(STRIKE!O8/100))^2/2)*$A8-(BVOL!O8/10000/(STRIKE!O8/100))*SQRT($A8),0,1,TRUE)*STRIKE!O8/100)</f>
        <v>82.868110341671979</v>
      </c>
      <c r="P8" s="8">
        <f>20000*(_xlfn.NORM.DIST(1/((BVOL!P8/10000/(STRIKE!P8/100))*SQRT($A8))*((BVOL!P8/10000/(STRIKE!P8/100))^2/2)*$A8,0,1,TRUE)*STRIKE!P8/100-_xlfn.NORM.DIST(1/((BVOL!P8/10000/(STRIKE!P8/100))*SQRT($A8))*((BVOL!P8/10000/(STRIKE!P8/100))^2/2)*$A8-(BVOL!P8/10000/(STRIKE!P8/100))*SQRT($A8),0,1,TRUE)*STRIKE!P8/100)</f>
        <v>81.103458365482453</v>
      </c>
    </row>
    <row r="9" spans="1:16" x14ac:dyDescent="0.25">
      <c r="A9" s="7">
        <v>2</v>
      </c>
      <c r="B9">
        <f t="shared" si="1"/>
        <v>24</v>
      </c>
      <c r="E9" s="8">
        <f>20000*(_xlfn.NORM.DIST(1/((BVOL!E9/10000/(STRIKE!E9/100))*SQRT($A9))*((BVOL!E9/10000/(STRIKE!E9/100))^2/2)*$A9,0,1,TRUE)*STRIKE!E9/100-_xlfn.NORM.DIST(1/((BVOL!E9/10000/(STRIKE!E9/100))*SQRT($A9))*((BVOL!E9/10000/(STRIKE!E9/100))^2/2)*$A9-(BVOL!E9/10000/(STRIKE!E9/100))*SQRT($A9),0,1,TRUE)*STRIKE!E9/100)</f>
        <v>134.0757299036963</v>
      </c>
      <c r="F9" s="8">
        <f>20000*(_xlfn.NORM.DIST(1/((BVOL!F9/10000/(STRIKE!F9/100))*SQRT($A9))*((BVOL!F9/10000/(STRIKE!F9/100))^2/2)*$A9,0,1,TRUE)*STRIKE!F9/100-_xlfn.NORM.DIST(1/((BVOL!F9/10000/(STRIKE!F9/100))*SQRT($A9))*((BVOL!F9/10000/(STRIKE!F9/100))^2/2)*$A9-(BVOL!F9/10000/(STRIKE!F9/100))*SQRT($A9),0,1,TRUE)*STRIKE!F9/100)</f>
        <v>135.08060688732488</v>
      </c>
      <c r="G9" s="8">
        <f>20000*(_xlfn.NORM.DIST(1/((BVOL!G9/10000/(STRIKE!G9/100))*SQRT($A9))*((BVOL!G9/10000/(STRIKE!G9/100))^2/2)*$A9,0,1,TRUE)*STRIKE!G9/100-_xlfn.NORM.DIST(1/((BVOL!G9/10000/(STRIKE!G9/100))*SQRT($A9))*((BVOL!G9/10000/(STRIKE!G9/100))^2/2)*$A9-(BVOL!G9/10000/(STRIKE!G9/100))*SQRT($A9),0,1,TRUE)*STRIKE!G9/100)</f>
        <v>132.94653681454577</v>
      </c>
      <c r="H9" s="8">
        <f>20000*(_xlfn.NORM.DIST(1/((BVOL!H9/10000/(STRIKE!H9/100))*SQRT($A9))*((BVOL!H9/10000/(STRIKE!H9/100))^2/2)*$A9,0,1,TRUE)*STRIKE!H9/100-_xlfn.NORM.DIST(1/((BVOL!H9/10000/(STRIKE!H9/100))*SQRT($A9))*((BVOL!H9/10000/(STRIKE!H9/100))^2/2)*$A9-(BVOL!H9/10000/(STRIKE!H9/100))*SQRT($A9),0,1,TRUE)*STRIKE!H9/100)</f>
        <v>131.12534390442991</v>
      </c>
      <c r="I9" s="8">
        <f>20000*(_xlfn.NORM.DIST(1/((BVOL!I9/10000/(STRIKE!I9/100))*SQRT($A9))*((BVOL!I9/10000/(STRIKE!I9/100))^2/2)*$A9,0,1,TRUE)*STRIKE!I9/100-_xlfn.NORM.DIST(1/((BVOL!I9/10000/(STRIKE!I9/100))*SQRT($A9))*((BVOL!I9/10000/(STRIKE!I9/100))^2/2)*$A9-(BVOL!I9/10000/(STRIKE!I9/100))*SQRT($A9),0,1,TRUE)*STRIKE!I9/100)</f>
        <v>129.70570360884898</v>
      </c>
      <c r="J9" s="8">
        <f>20000*(_xlfn.NORM.DIST(1/((BVOL!J9/10000/(STRIKE!J9/100))*SQRT($A9))*((BVOL!J9/10000/(STRIKE!J9/100))^2/2)*$A9,0,1,TRUE)*STRIKE!J9/100-_xlfn.NORM.DIST(1/((BVOL!J9/10000/(STRIKE!J9/100))*SQRT($A9))*((BVOL!J9/10000/(STRIKE!J9/100))^2/2)*$A9-(BVOL!J9/10000/(STRIKE!J9/100))*SQRT($A9),0,1,TRUE)*STRIKE!J9/100)</f>
        <v>126.89923510657717</v>
      </c>
      <c r="K9" s="8">
        <f>20000*(_xlfn.NORM.DIST(1/((BVOL!K9/10000/(STRIKE!K9/100))*SQRT($A9))*((BVOL!K9/10000/(STRIKE!K9/100))^2/2)*$A9,0,1,TRUE)*STRIKE!K9/100-_xlfn.NORM.DIST(1/((BVOL!K9/10000/(STRIKE!K9/100))*SQRT($A9))*((BVOL!K9/10000/(STRIKE!K9/100))^2/2)*$A9-(BVOL!K9/10000/(STRIKE!K9/100))*SQRT($A9),0,1,TRUE)*STRIKE!K9/100)</f>
        <v>122.3861589554117</v>
      </c>
      <c r="L9" s="8">
        <f>20000*(_xlfn.NORM.DIST(1/((BVOL!L9/10000/(STRIKE!L9/100))*SQRT($A9))*((BVOL!L9/10000/(STRIKE!L9/100))^2/2)*$A9,0,1,TRUE)*STRIKE!L9/100-_xlfn.NORM.DIST(1/((BVOL!L9/10000/(STRIKE!L9/100))*SQRT($A9))*((BVOL!L9/10000/(STRIKE!L9/100))^2/2)*$A9-(BVOL!L9/10000/(STRIKE!L9/100))*SQRT($A9),0,1,TRUE)*STRIKE!L9/100)</f>
        <v>120.27173948569899</v>
      </c>
      <c r="M9" s="8">
        <f>20000*(_xlfn.NORM.DIST(1/((BVOL!M9/10000/(STRIKE!M9/100))*SQRT($A9))*((BVOL!M9/10000/(STRIKE!M9/100))^2/2)*$A9,0,1,TRUE)*STRIKE!M9/100-_xlfn.NORM.DIST(1/((BVOL!M9/10000/(STRIKE!M9/100))*SQRT($A9))*((BVOL!M9/10000/(STRIKE!M9/100))^2/2)*$A9-(BVOL!M9/10000/(STRIKE!M9/100))*SQRT($A9),0,1,TRUE)*STRIKE!M9/100)</f>
        <v>116.62210029714942</v>
      </c>
      <c r="N9" s="8">
        <f>20000*(_xlfn.NORM.DIST(1/((BVOL!N9/10000/(STRIKE!N9/100))*SQRT($A9))*((BVOL!N9/10000/(STRIKE!N9/100))^2/2)*$A9,0,1,TRUE)*STRIKE!N9/100-_xlfn.NORM.DIST(1/((BVOL!N9/10000/(STRIKE!N9/100))*SQRT($A9))*((BVOL!N9/10000/(STRIKE!N9/100))^2/2)*$A9-(BVOL!N9/10000/(STRIKE!N9/100))*SQRT($A9),0,1,TRUE)*STRIKE!N9/100)</f>
        <v>112.26498748295299</v>
      </c>
      <c r="O9" s="8">
        <f>20000*(_xlfn.NORM.DIST(1/((BVOL!O9/10000/(STRIKE!O9/100))*SQRT($A9))*((BVOL!O9/10000/(STRIKE!O9/100))^2/2)*$A9,0,1,TRUE)*STRIKE!O9/100-_xlfn.NORM.DIST(1/((BVOL!O9/10000/(STRIKE!O9/100))*SQRT($A9))*((BVOL!O9/10000/(STRIKE!O9/100))^2/2)*$A9-(BVOL!O9/10000/(STRIKE!O9/100))*SQRT($A9),0,1,TRUE)*STRIKE!O9/100)</f>
        <v>109.75172014458957</v>
      </c>
      <c r="P9" s="8">
        <f>20000*(_xlfn.NORM.DIST(1/((BVOL!P9/10000/(STRIKE!P9/100))*SQRT($A9))*((BVOL!P9/10000/(STRIKE!P9/100))^2/2)*$A9,0,1,TRUE)*STRIKE!P9/100-_xlfn.NORM.DIST(1/((BVOL!P9/10000/(STRIKE!P9/100))*SQRT($A9))*((BVOL!P9/10000/(STRIKE!P9/100))^2/2)*$A9-(BVOL!P9/10000/(STRIKE!P9/100))*SQRT($A9),0,1,TRUE)*STRIKE!P9/100)</f>
        <v>108.14010845212503</v>
      </c>
    </row>
    <row r="10" spans="1:16" x14ac:dyDescent="0.25">
      <c r="A10" s="7">
        <v>3</v>
      </c>
      <c r="B10">
        <f t="shared" si="1"/>
        <v>36</v>
      </c>
      <c r="E10" s="8">
        <f>20000*(_xlfn.NORM.DIST(1/((BVOL!E10/10000/(STRIKE!E10/100))*SQRT($A10))*((BVOL!E10/10000/(STRIKE!E10/100))^2/2)*$A10,0,1,TRUE)*STRIKE!E10/100-_xlfn.NORM.DIST(1/((BVOL!E10/10000/(STRIKE!E10/100))*SQRT($A10))*((BVOL!E10/10000/(STRIKE!E10/100))^2/2)*$A10-(BVOL!E10/10000/(STRIKE!E10/100))*SQRT($A10),0,1,TRUE)*STRIKE!E10/100)</f>
        <v>153.67706595366539</v>
      </c>
      <c r="F10" s="8">
        <f>20000*(_xlfn.NORM.DIST(1/((BVOL!F10/10000/(STRIKE!F10/100))*SQRT($A10))*((BVOL!F10/10000/(STRIKE!F10/100))^2/2)*$A10,0,1,TRUE)*STRIKE!F10/100-_xlfn.NORM.DIST(1/((BVOL!F10/10000/(STRIKE!F10/100))*SQRT($A10))*((BVOL!F10/10000/(STRIKE!F10/100))^2/2)*$A10-(BVOL!F10/10000/(STRIKE!F10/100))*SQRT($A10),0,1,TRUE)*STRIKE!F10/100)</f>
        <v>154.13794236028559</v>
      </c>
      <c r="G10" s="8">
        <f>20000*(_xlfn.NORM.DIST(1/((BVOL!G10/10000/(STRIKE!G10/100))*SQRT($A10))*((BVOL!G10/10000/(STRIKE!G10/100))^2/2)*$A10,0,1,TRUE)*STRIKE!G10/100-_xlfn.NORM.DIST(1/((BVOL!G10/10000/(STRIKE!G10/100))*SQRT($A10))*((BVOL!G10/10000/(STRIKE!G10/100))^2/2)*$A10-(BVOL!G10/10000/(STRIKE!G10/100))*SQRT($A10),0,1,TRUE)*STRIKE!G10/100)</f>
        <v>152.70510985413725</v>
      </c>
      <c r="H10" s="8">
        <f>20000*(_xlfn.NORM.DIST(1/((BVOL!H10/10000/(STRIKE!H10/100))*SQRT($A10))*((BVOL!H10/10000/(STRIKE!H10/100))^2/2)*$A10,0,1,TRUE)*STRIKE!H10/100-_xlfn.NORM.DIST(1/((BVOL!H10/10000/(STRIKE!H10/100))*SQRT($A10))*((BVOL!H10/10000/(STRIKE!H10/100))^2/2)*$A10-(BVOL!H10/10000/(STRIKE!H10/100))*SQRT($A10),0,1,TRUE)*STRIKE!H10/100)</f>
        <v>150.35023737176112</v>
      </c>
      <c r="I10" s="8">
        <f>20000*(_xlfn.NORM.DIST(1/((BVOL!I10/10000/(STRIKE!I10/100))*SQRT($A10))*((BVOL!I10/10000/(STRIKE!I10/100))^2/2)*$A10,0,1,TRUE)*STRIKE!I10/100-_xlfn.NORM.DIST(1/((BVOL!I10/10000/(STRIKE!I10/100))*SQRT($A10))*((BVOL!I10/10000/(STRIKE!I10/100))^2/2)*$A10-(BVOL!I10/10000/(STRIKE!I10/100))*SQRT($A10),0,1,TRUE)*STRIKE!I10/100)</f>
        <v>148.27912418034862</v>
      </c>
      <c r="J10" s="8">
        <f>20000*(_xlfn.NORM.DIST(1/((BVOL!J10/10000/(STRIKE!J10/100))*SQRT($A10))*((BVOL!J10/10000/(STRIKE!J10/100))^2/2)*$A10,0,1,TRUE)*STRIKE!J10/100-_xlfn.NORM.DIST(1/((BVOL!J10/10000/(STRIKE!J10/100))*SQRT($A10))*((BVOL!J10/10000/(STRIKE!J10/100))^2/2)*$A10-(BVOL!J10/10000/(STRIKE!J10/100))*SQRT($A10),0,1,TRUE)*STRIKE!J10/100)</f>
        <v>145.6347881450499</v>
      </c>
      <c r="K10" s="8">
        <f>20000*(_xlfn.NORM.DIST(1/((BVOL!K10/10000/(STRIKE!K10/100))*SQRT($A10))*((BVOL!K10/10000/(STRIKE!K10/100))^2/2)*$A10,0,1,TRUE)*STRIKE!K10/100-_xlfn.NORM.DIST(1/((BVOL!K10/10000/(STRIKE!K10/100))*SQRT($A10))*((BVOL!K10/10000/(STRIKE!K10/100))^2/2)*$A10-(BVOL!K10/10000/(STRIKE!K10/100))*SQRT($A10),0,1,TRUE)*STRIKE!K10/100)</f>
        <v>141.08139212644474</v>
      </c>
      <c r="L10" s="8">
        <f>20000*(_xlfn.NORM.DIST(1/((BVOL!L10/10000/(STRIKE!L10/100))*SQRT($A10))*((BVOL!L10/10000/(STRIKE!L10/100))^2/2)*$A10,0,1,TRUE)*STRIKE!L10/100-_xlfn.NORM.DIST(1/((BVOL!L10/10000/(STRIKE!L10/100))*SQRT($A10))*((BVOL!L10/10000/(STRIKE!L10/100))^2/2)*$A10-(BVOL!L10/10000/(STRIKE!L10/100))*SQRT($A10),0,1,TRUE)*STRIKE!L10/100)</f>
        <v>138.53599887852241</v>
      </c>
      <c r="M10" s="8">
        <f>20000*(_xlfn.NORM.DIST(1/((BVOL!M10/10000/(STRIKE!M10/100))*SQRT($A10))*((BVOL!M10/10000/(STRIKE!M10/100))^2/2)*$A10,0,1,TRUE)*STRIKE!M10/100-_xlfn.NORM.DIST(1/((BVOL!M10/10000/(STRIKE!M10/100))*SQRT($A10))*((BVOL!M10/10000/(STRIKE!M10/100))^2/2)*$A10-(BVOL!M10/10000/(STRIKE!M10/100))*SQRT($A10),0,1,TRUE)*STRIKE!M10/100)</f>
        <v>133.91291069120791</v>
      </c>
      <c r="N10" s="8">
        <f>20000*(_xlfn.NORM.DIST(1/((BVOL!N10/10000/(STRIKE!N10/100))*SQRT($A10))*((BVOL!N10/10000/(STRIKE!N10/100))^2/2)*$A10,0,1,TRUE)*STRIKE!N10/100-_xlfn.NORM.DIST(1/((BVOL!N10/10000/(STRIKE!N10/100))*SQRT($A10))*((BVOL!N10/10000/(STRIKE!N10/100))^2/2)*$A10-(BVOL!N10/10000/(STRIKE!N10/100))*SQRT($A10),0,1,TRUE)*STRIKE!N10/100)</f>
        <v>128.71173901131857</v>
      </c>
      <c r="O10" s="8">
        <f>20000*(_xlfn.NORM.DIST(1/((BVOL!O10/10000/(STRIKE!O10/100))*SQRT($A10))*((BVOL!O10/10000/(STRIKE!O10/100))^2/2)*$A10,0,1,TRUE)*STRIKE!O10/100-_xlfn.NORM.DIST(1/((BVOL!O10/10000/(STRIKE!O10/100))*SQRT($A10))*((BVOL!O10/10000/(STRIKE!O10/100))^2/2)*$A10-(BVOL!O10/10000/(STRIKE!O10/100))*SQRT($A10),0,1,TRUE)*STRIKE!O10/100)</f>
        <v>126.22979713310417</v>
      </c>
      <c r="P10" s="8">
        <f>20000*(_xlfn.NORM.DIST(1/((BVOL!P10/10000/(STRIKE!P10/100))*SQRT($A10))*((BVOL!P10/10000/(STRIKE!P10/100))^2/2)*$A10,0,1,TRUE)*STRIKE!P10/100-_xlfn.NORM.DIST(1/((BVOL!P10/10000/(STRIKE!P10/100))*SQRT($A10))*((BVOL!P10/10000/(STRIKE!P10/100))^2/2)*$A10-(BVOL!P10/10000/(STRIKE!P10/100))*SQRT($A10),0,1,TRUE)*STRIKE!P10/100)</f>
        <v>123.5279603981182</v>
      </c>
    </row>
    <row r="11" spans="1:16" x14ac:dyDescent="0.25">
      <c r="A11" s="7">
        <v>4</v>
      </c>
      <c r="B11">
        <f t="shared" si="1"/>
        <v>48</v>
      </c>
      <c r="E11" s="8">
        <f>20000*(_xlfn.NORM.DIST(1/((BVOL!E11/10000/(STRIKE!E11/100))*SQRT($A11))*((BVOL!E11/10000/(STRIKE!E11/100))^2/2)*$A11,0,1,TRUE)*STRIKE!E11/100-_xlfn.NORM.DIST(1/((BVOL!E11/10000/(STRIKE!E11/100))*SQRT($A11))*((BVOL!E11/10000/(STRIKE!E11/100))^2/2)*$A11-(BVOL!E11/10000/(STRIKE!E11/100))*SQRT($A11),0,1,TRUE)*STRIKE!E11/100)</f>
        <v>169.22608889399646</v>
      </c>
      <c r="F11" s="8">
        <f>20000*(_xlfn.NORM.DIST(1/((BVOL!F11/10000/(STRIKE!F11/100))*SQRT($A11))*((BVOL!F11/10000/(STRIKE!F11/100))^2/2)*$A11,0,1,TRUE)*STRIKE!F11/100-_xlfn.NORM.DIST(1/((BVOL!F11/10000/(STRIKE!F11/100))*SQRT($A11))*((BVOL!F11/10000/(STRIKE!F11/100))^2/2)*$A11-(BVOL!F11/10000/(STRIKE!F11/100))*SQRT($A11),0,1,TRUE)*STRIKE!F11/100)</f>
        <v>169.90946322585015</v>
      </c>
      <c r="G11" s="8">
        <f>20000*(_xlfn.NORM.DIST(1/((BVOL!G11/10000/(STRIKE!G11/100))*SQRT($A11))*((BVOL!G11/10000/(STRIKE!G11/100))^2/2)*$A11,0,1,TRUE)*STRIKE!G11/100-_xlfn.NORM.DIST(1/((BVOL!G11/10000/(STRIKE!G11/100))*SQRT($A11))*((BVOL!G11/10000/(STRIKE!G11/100))^2/2)*$A11-(BVOL!G11/10000/(STRIKE!G11/100))*SQRT($A11),0,1,TRUE)*STRIKE!G11/100)</f>
        <v>167.25301974400179</v>
      </c>
      <c r="H11" s="8">
        <f>20000*(_xlfn.NORM.DIST(1/((BVOL!H11/10000/(STRIKE!H11/100))*SQRT($A11))*((BVOL!H11/10000/(STRIKE!H11/100))^2/2)*$A11,0,1,TRUE)*STRIKE!H11/100-_xlfn.NORM.DIST(1/((BVOL!H11/10000/(STRIKE!H11/100))*SQRT($A11))*((BVOL!H11/10000/(STRIKE!H11/100))^2/2)*$A11-(BVOL!H11/10000/(STRIKE!H11/100))*SQRT($A11),0,1,TRUE)*STRIKE!H11/100)</f>
        <v>165.12279692831166</v>
      </c>
      <c r="I11" s="8">
        <f>20000*(_xlfn.NORM.DIST(1/((BVOL!I11/10000/(STRIKE!I11/100))*SQRT($A11))*((BVOL!I11/10000/(STRIKE!I11/100))^2/2)*$A11,0,1,TRUE)*STRIKE!I11/100-_xlfn.NORM.DIST(1/((BVOL!I11/10000/(STRIKE!I11/100))*SQRT($A11))*((BVOL!I11/10000/(STRIKE!I11/100))^2/2)*$A11-(BVOL!I11/10000/(STRIKE!I11/100))*SQRT($A11),0,1,TRUE)*STRIKE!I11/100)</f>
        <v>163.21996146623903</v>
      </c>
      <c r="J11" s="8">
        <f>20000*(_xlfn.NORM.DIST(1/((BVOL!J11/10000/(STRIKE!J11/100))*SQRT($A11))*((BVOL!J11/10000/(STRIKE!J11/100))^2/2)*$A11,0,1,TRUE)*STRIKE!J11/100-_xlfn.NORM.DIST(1/((BVOL!J11/10000/(STRIKE!J11/100))*SQRT($A11))*((BVOL!J11/10000/(STRIKE!J11/100))^2/2)*$A11-(BVOL!J11/10000/(STRIKE!J11/100))*SQRT($A11),0,1,TRUE)*STRIKE!J11/100)</f>
        <v>159.9461275721539</v>
      </c>
      <c r="K11" s="8">
        <f>20000*(_xlfn.NORM.DIST(1/((BVOL!K11/10000/(STRIKE!K11/100))*SQRT($A11))*((BVOL!K11/10000/(STRIKE!K11/100))^2/2)*$A11,0,1,TRUE)*STRIKE!K11/100-_xlfn.NORM.DIST(1/((BVOL!K11/10000/(STRIKE!K11/100))*SQRT($A11))*((BVOL!K11/10000/(STRIKE!K11/100))^2/2)*$A11-(BVOL!K11/10000/(STRIKE!K11/100))*SQRT($A11),0,1,TRUE)*STRIKE!K11/100)</f>
        <v>154.83525339240214</v>
      </c>
      <c r="L11" s="8">
        <f>20000*(_xlfn.NORM.DIST(1/((BVOL!L11/10000/(STRIKE!L11/100))*SQRT($A11))*((BVOL!L11/10000/(STRIKE!L11/100))^2/2)*$A11,0,1,TRUE)*STRIKE!L11/100-_xlfn.NORM.DIST(1/((BVOL!L11/10000/(STRIKE!L11/100))*SQRT($A11))*((BVOL!L11/10000/(STRIKE!L11/100))^2/2)*$A11-(BVOL!L11/10000/(STRIKE!L11/100))*SQRT($A11),0,1,TRUE)*STRIKE!L11/100)</f>
        <v>151.51090870616144</v>
      </c>
      <c r="M11" s="8">
        <f>20000*(_xlfn.NORM.DIST(1/((BVOL!M11/10000/(STRIKE!M11/100))*SQRT($A11))*((BVOL!M11/10000/(STRIKE!M11/100))^2/2)*$A11,0,1,TRUE)*STRIKE!M11/100-_xlfn.NORM.DIST(1/((BVOL!M11/10000/(STRIKE!M11/100))*SQRT($A11))*((BVOL!M11/10000/(STRIKE!M11/100))^2/2)*$A11-(BVOL!M11/10000/(STRIKE!M11/100))*SQRT($A11),0,1,TRUE)*STRIKE!M11/100)</f>
        <v>146.24778667646069</v>
      </c>
      <c r="N11" s="8">
        <f>20000*(_xlfn.NORM.DIST(1/((BVOL!N11/10000/(STRIKE!N11/100))*SQRT($A11))*((BVOL!N11/10000/(STRIKE!N11/100))^2/2)*$A11,0,1,TRUE)*STRIKE!N11/100-_xlfn.NORM.DIST(1/((BVOL!N11/10000/(STRIKE!N11/100))*SQRT($A11))*((BVOL!N11/10000/(STRIKE!N11/100))^2/2)*$A11-(BVOL!N11/10000/(STRIKE!N11/100))*SQRT($A11),0,1,TRUE)*STRIKE!N11/100)</f>
        <v>140.27090620549382</v>
      </c>
      <c r="O11" s="8">
        <f>20000*(_xlfn.NORM.DIST(1/((BVOL!O11/10000/(STRIKE!O11/100))*SQRT($A11))*((BVOL!O11/10000/(STRIKE!O11/100))^2/2)*$A11,0,1,TRUE)*STRIKE!O11/100-_xlfn.NORM.DIST(1/((BVOL!O11/10000/(STRIKE!O11/100))*SQRT($A11))*((BVOL!O11/10000/(STRIKE!O11/100))^2/2)*$A11-(BVOL!O11/10000/(STRIKE!O11/100))*SQRT($A11),0,1,TRUE)*STRIKE!O11/100)</f>
        <v>136.93868671263965</v>
      </c>
      <c r="P11" s="8">
        <f>20000*(_xlfn.NORM.DIST(1/((BVOL!P11/10000/(STRIKE!P11/100))*SQRT($A11))*((BVOL!P11/10000/(STRIKE!P11/100))^2/2)*$A11,0,1,TRUE)*STRIKE!P11/100-_xlfn.NORM.DIST(1/((BVOL!P11/10000/(STRIKE!P11/100))*SQRT($A11))*((BVOL!P11/10000/(STRIKE!P11/100))^2/2)*$A11-(BVOL!P11/10000/(STRIKE!P11/100))*SQRT($A11),0,1,TRUE)*STRIKE!P11/100)</f>
        <v>133.32832648592782</v>
      </c>
    </row>
    <row r="12" spans="1:16" x14ac:dyDescent="0.25">
      <c r="A12" s="7">
        <v>5</v>
      </c>
      <c r="B12">
        <f t="shared" si="1"/>
        <v>60</v>
      </c>
      <c r="E12" s="8">
        <f>20000*(_xlfn.NORM.DIST(1/((BVOL!E12/10000/(STRIKE!E12/100))*SQRT($A12))*((BVOL!E12/10000/(STRIKE!E12/100))^2/2)*$A12,0,1,TRUE)*STRIKE!E12/100-_xlfn.NORM.DIST(1/((BVOL!E12/10000/(STRIKE!E12/100))*SQRT($A12))*((BVOL!E12/10000/(STRIKE!E12/100))^2/2)*$A12-(BVOL!E12/10000/(STRIKE!E12/100))*SQRT($A12),0,1,TRUE)*STRIKE!E12/100)</f>
        <v>182.16185890808237</v>
      </c>
      <c r="F12" s="8">
        <f>20000*(_xlfn.NORM.DIST(1/((BVOL!F12/10000/(STRIKE!F12/100))*SQRT($A12))*((BVOL!F12/10000/(STRIKE!F12/100))^2/2)*$A12,0,1,TRUE)*STRIKE!F12/100-_xlfn.NORM.DIST(1/((BVOL!F12/10000/(STRIKE!F12/100))*SQRT($A12))*((BVOL!F12/10000/(STRIKE!F12/100))^2/2)*$A12-(BVOL!F12/10000/(STRIKE!F12/100))*SQRT($A12),0,1,TRUE)*STRIKE!F12/100)</f>
        <v>182.08000885702228</v>
      </c>
      <c r="G12" s="8">
        <f>20000*(_xlfn.NORM.DIST(1/((BVOL!G12/10000/(STRIKE!G12/100))*SQRT($A12))*((BVOL!G12/10000/(STRIKE!G12/100))^2/2)*$A12,0,1,TRUE)*STRIKE!G12/100-_xlfn.NORM.DIST(1/((BVOL!G12/10000/(STRIKE!G12/100))*SQRT($A12))*((BVOL!G12/10000/(STRIKE!G12/100))^2/2)*$A12-(BVOL!G12/10000/(STRIKE!G12/100))*SQRT($A12),0,1,TRUE)*STRIKE!G12/100)</f>
        <v>179.41052041155692</v>
      </c>
      <c r="H12" s="8">
        <f>20000*(_xlfn.NORM.DIST(1/((BVOL!H12/10000/(STRIKE!H12/100))*SQRT($A12))*((BVOL!H12/10000/(STRIKE!H12/100))^2/2)*$A12,0,1,TRUE)*STRIKE!H12/100-_xlfn.NORM.DIST(1/((BVOL!H12/10000/(STRIKE!H12/100))*SQRT($A12))*((BVOL!H12/10000/(STRIKE!H12/100))^2/2)*$A12-(BVOL!H12/10000/(STRIKE!H12/100))*SQRT($A12),0,1,TRUE)*STRIKE!H12/100)</f>
        <v>176.59406560681455</v>
      </c>
      <c r="I12" s="8">
        <f>20000*(_xlfn.NORM.DIST(1/((BVOL!I12/10000/(STRIKE!I12/100))*SQRT($A12))*((BVOL!I12/10000/(STRIKE!I12/100))^2/2)*$A12,0,1,TRUE)*STRIKE!I12/100-_xlfn.NORM.DIST(1/((BVOL!I12/10000/(STRIKE!I12/100))*SQRT($A12))*((BVOL!I12/10000/(STRIKE!I12/100))^2/2)*$A12-(BVOL!I12/10000/(STRIKE!I12/100))*SQRT($A12),0,1,TRUE)*STRIKE!I12/100)</f>
        <v>174.13926819487349</v>
      </c>
      <c r="J12" s="8">
        <f>20000*(_xlfn.NORM.DIST(1/((BVOL!J12/10000/(STRIKE!J12/100))*SQRT($A12))*((BVOL!J12/10000/(STRIKE!J12/100))^2/2)*$A12,0,1,TRUE)*STRIKE!J12/100-_xlfn.NORM.DIST(1/((BVOL!J12/10000/(STRIKE!J12/100))*SQRT($A12))*((BVOL!J12/10000/(STRIKE!J12/100))^2/2)*$A12-(BVOL!J12/10000/(STRIKE!J12/100))*SQRT($A12),0,1,TRUE)*STRIKE!J12/100)</f>
        <v>170.48718487796756</v>
      </c>
      <c r="K12" s="8">
        <f>20000*(_xlfn.NORM.DIST(1/((BVOL!K12/10000/(STRIKE!K12/100))*SQRT($A12))*((BVOL!K12/10000/(STRIKE!K12/100))^2/2)*$A12,0,1,TRUE)*STRIKE!K12/100-_xlfn.NORM.DIST(1/((BVOL!K12/10000/(STRIKE!K12/100))*SQRT($A12))*((BVOL!K12/10000/(STRIKE!K12/100))^2/2)*$A12-(BVOL!K12/10000/(STRIKE!K12/100))*SQRT($A12),0,1,TRUE)*STRIKE!K12/100)</f>
        <v>165.10897012922257</v>
      </c>
      <c r="L12" s="8">
        <f>20000*(_xlfn.NORM.DIST(1/((BVOL!L12/10000/(STRIKE!L12/100))*SQRT($A12))*((BVOL!L12/10000/(STRIKE!L12/100))^2/2)*$A12,0,1,TRUE)*STRIKE!L12/100-_xlfn.NORM.DIST(1/((BVOL!L12/10000/(STRIKE!L12/100))*SQRT($A12))*((BVOL!L12/10000/(STRIKE!L12/100))^2/2)*$A12-(BVOL!L12/10000/(STRIKE!L12/100))*SQRT($A12),0,1,TRUE)*STRIKE!L12/100)</f>
        <v>161.08810284908401</v>
      </c>
      <c r="M12" s="8">
        <f>20000*(_xlfn.NORM.DIST(1/((BVOL!M12/10000/(STRIKE!M12/100))*SQRT($A12))*((BVOL!M12/10000/(STRIKE!M12/100))^2/2)*$A12,0,1,TRUE)*STRIKE!M12/100-_xlfn.NORM.DIST(1/((BVOL!M12/10000/(STRIKE!M12/100))*SQRT($A12))*((BVOL!M12/10000/(STRIKE!M12/100))^2/2)*$A12-(BVOL!M12/10000/(STRIKE!M12/100))*SQRT($A12),0,1,TRUE)*STRIKE!M12/100)</f>
        <v>155.45557900775117</v>
      </c>
      <c r="N12" s="8">
        <f>20000*(_xlfn.NORM.DIST(1/((BVOL!N12/10000/(STRIKE!N12/100))*SQRT($A12))*((BVOL!N12/10000/(STRIKE!N12/100))^2/2)*$A12,0,1,TRUE)*STRIKE!N12/100-_xlfn.NORM.DIST(1/((BVOL!N12/10000/(STRIKE!N12/100))*SQRT($A12))*((BVOL!N12/10000/(STRIKE!N12/100))^2/2)*$A12-(BVOL!N12/10000/(STRIKE!N12/100))*SQRT($A12),0,1,TRUE)*STRIKE!N12/100)</f>
        <v>148.75906522758771</v>
      </c>
      <c r="O12" s="8">
        <f>20000*(_xlfn.NORM.DIST(1/((BVOL!O12/10000/(STRIKE!O12/100))*SQRT($A12))*((BVOL!O12/10000/(STRIKE!O12/100))^2/2)*$A12,0,1,TRUE)*STRIKE!O12/100-_xlfn.NORM.DIST(1/((BVOL!O12/10000/(STRIKE!O12/100))*SQRT($A12))*((BVOL!O12/10000/(STRIKE!O12/100))^2/2)*$A12-(BVOL!O12/10000/(STRIKE!O12/100))*SQRT($A12),0,1,TRUE)*STRIKE!O12/100)</f>
        <v>144.51337776474389</v>
      </c>
      <c r="P12" s="8">
        <f>20000*(_xlfn.NORM.DIST(1/((BVOL!P12/10000/(STRIKE!P12/100))*SQRT($A12))*((BVOL!P12/10000/(STRIKE!P12/100))^2/2)*$A12,0,1,TRUE)*STRIKE!P12/100-_xlfn.NORM.DIST(1/((BVOL!P12/10000/(STRIKE!P12/100))*SQRT($A12))*((BVOL!P12/10000/(STRIKE!P12/100))^2/2)*$A12-(BVOL!P12/10000/(STRIKE!P12/100))*SQRT($A12),0,1,TRUE)*STRIKE!P12/100)</f>
        <v>140.56233850281063</v>
      </c>
    </row>
    <row r="13" spans="1:16" x14ac:dyDescent="0.25">
      <c r="A13" s="7">
        <v>6</v>
      </c>
      <c r="B13">
        <f t="shared" si="1"/>
        <v>72</v>
      </c>
      <c r="E13" s="8">
        <f>20000*(_xlfn.NORM.DIST(1/((BVOL!E13/10000/(STRIKE!E13/100))*SQRT($A13))*((BVOL!E13/10000/(STRIKE!E13/100))^2/2)*$A13,0,1,TRUE)*STRIKE!E13/100-_xlfn.NORM.DIST(1/((BVOL!E13/10000/(STRIKE!E13/100))*SQRT($A13))*((BVOL!E13/10000/(STRIKE!E13/100))^2/2)*$A13-(BVOL!E13/10000/(STRIKE!E13/100))*SQRT($A13),0,1,TRUE)*STRIKE!E13/100)</f>
        <v>192.58176302105502</v>
      </c>
      <c r="F13" s="8">
        <f>20000*(_xlfn.NORM.DIST(1/((BVOL!F13/10000/(STRIKE!F13/100))*SQRT($A13))*((BVOL!F13/10000/(STRIKE!F13/100))^2/2)*$A13,0,1,TRUE)*STRIKE!F13/100-_xlfn.NORM.DIST(1/((BVOL!F13/10000/(STRIKE!F13/100))*SQRT($A13))*((BVOL!F13/10000/(STRIKE!F13/100))^2/2)*$A13-(BVOL!F13/10000/(STRIKE!F13/100))*SQRT($A13),0,1,TRUE)*STRIKE!F13/100)</f>
        <v>192.44168764539319</v>
      </c>
      <c r="G13" s="8">
        <f>20000*(_xlfn.NORM.DIST(1/((BVOL!G13/10000/(STRIKE!G13/100))*SQRT($A13))*((BVOL!G13/10000/(STRIKE!G13/100))^2/2)*$A13,0,1,TRUE)*STRIKE!G13/100-_xlfn.NORM.DIST(1/((BVOL!G13/10000/(STRIKE!G13/100))*SQRT($A13))*((BVOL!G13/10000/(STRIKE!G13/100))^2/2)*$A13-(BVOL!G13/10000/(STRIKE!G13/100))*SQRT($A13),0,1,TRUE)*STRIKE!G13/100)</f>
        <v>189.31379390403114</v>
      </c>
      <c r="H13" s="8">
        <f>20000*(_xlfn.NORM.DIST(1/((BVOL!H13/10000/(STRIKE!H13/100))*SQRT($A13))*((BVOL!H13/10000/(STRIKE!H13/100))^2/2)*$A13,0,1,TRUE)*STRIKE!H13/100-_xlfn.NORM.DIST(1/((BVOL!H13/10000/(STRIKE!H13/100))*SQRT($A13))*((BVOL!H13/10000/(STRIKE!H13/100))^2/2)*$A13-(BVOL!H13/10000/(STRIKE!H13/100))*SQRT($A13),0,1,TRUE)*STRIKE!H13/100)</f>
        <v>185.82445917326243</v>
      </c>
      <c r="I13" s="8">
        <f>20000*(_xlfn.NORM.DIST(1/((BVOL!I13/10000/(STRIKE!I13/100))*SQRT($A13))*((BVOL!I13/10000/(STRIKE!I13/100))^2/2)*$A13,0,1,TRUE)*STRIKE!I13/100-_xlfn.NORM.DIST(1/((BVOL!I13/10000/(STRIKE!I13/100))*SQRT($A13))*((BVOL!I13/10000/(STRIKE!I13/100))^2/2)*$A13-(BVOL!I13/10000/(STRIKE!I13/100))*SQRT($A13),0,1,TRUE)*STRIKE!I13/100)</f>
        <v>182.88421535071035</v>
      </c>
      <c r="J13" s="8">
        <f>20000*(_xlfn.NORM.DIST(1/((BVOL!J13/10000/(STRIKE!J13/100))*SQRT($A13))*((BVOL!J13/10000/(STRIKE!J13/100))^2/2)*$A13,0,1,TRUE)*STRIKE!J13/100-_xlfn.NORM.DIST(1/((BVOL!J13/10000/(STRIKE!J13/100))*SQRT($A13))*((BVOL!J13/10000/(STRIKE!J13/100))^2/2)*$A13-(BVOL!J13/10000/(STRIKE!J13/100))*SQRT($A13),0,1,TRUE)*STRIKE!J13/100)</f>
        <v>178.79961821059544</v>
      </c>
      <c r="K13" s="8">
        <f>20000*(_xlfn.NORM.DIST(1/((BVOL!K13/10000/(STRIKE!K13/100))*SQRT($A13))*((BVOL!K13/10000/(STRIKE!K13/100))^2/2)*$A13,0,1,TRUE)*STRIKE!K13/100-_xlfn.NORM.DIST(1/((BVOL!K13/10000/(STRIKE!K13/100))*SQRT($A13))*((BVOL!K13/10000/(STRIKE!K13/100))^2/2)*$A13-(BVOL!K13/10000/(STRIKE!K13/100))*SQRT($A13),0,1,TRUE)*STRIKE!K13/100)</f>
        <v>173.17886276547591</v>
      </c>
      <c r="L13" s="8">
        <f>20000*(_xlfn.NORM.DIST(1/((BVOL!L13/10000/(STRIKE!L13/100))*SQRT($A13))*((BVOL!L13/10000/(STRIKE!L13/100))^2/2)*$A13,0,1,TRUE)*STRIKE!L13/100-_xlfn.NORM.DIST(1/((BVOL!L13/10000/(STRIKE!L13/100))*SQRT($A13))*((BVOL!L13/10000/(STRIKE!L13/100))^2/2)*$A13-(BVOL!L13/10000/(STRIKE!L13/100))*SQRT($A13),0,1,TRUE)*STRIKE!L13/100)</f>
        <v>168.80635278094371</v>
      </c>
      <c r="M13" s="8">
        <f>20000*(_xlfn.NORM.DIST(1/((BVOL!M13/10000/(STRIKE!M13/100))*SQRT($A13))*((BVOL!M13/10000/(STRIKE!M13/100))^2/2)*$A13,0,1,TRUE)*STRIKE!M13/100-_xlfn.NORM.DIST(1/((BVOL!M13/10000/(STRIKE!M13/100))*SQRT($A13))*((BVOL!M13/10000/(STRIKE!M13/100))^2/2)*$A13-(BVOL!M13/10000/(STRIKE!M13/100))*SQRT($A13),0,1,TRUE)*STRIKE!M13/100)</f>
        <v>162.38253402455598</v>
      </c>
      <c r="N13" s="8">
        <f>20000*(_xlfn.NORM.DIST(1/((BVOL!N13/10000/(STRIKE!N13/100))*SQRT($A13))*((BVOL!N13/10000/(STRIKE!N13/100))^2/2)*$A13,0,1,TRUE)*STRIKE!N13/100-_xlfn.NORM.DIST(1/((BVOL!N13/10000/(STRIKE!N13/100))*SQRT($A13))*((BVOL!N13/10000/(STRIKE!N13/100))^2/2)*$A13-(BVOL!N13/10000/(STRIKE!N13/100))*SQRT($A13),0,1,TRUE)*STRIKE!N13/100)</f>
        <v>155.0557079962216</v>
      </c>
      <c r="O13" s="8">
        <f>20000*(_xlfn.NORM.DIST(1/((BVOL!O13/10000/(STRIKE!O13/100))*SQRT($A13))*((BVOL!O13/10000/(STRIKE!O13/100))^2/2)*$A13,0,1,TRUE)*STRIKE!O13/100-_xlfn.NORM.DIST(1/((BVOL!O13/10000/(STRIKE!O13/100))*SQRT($A13))*((BVOL!O13/10000/(STRIKE!O13/100))^2/2)*$A13-(BVOL!O13/10000/(STRIKE!O13/100))*SQRT($A13),0,1,TRUE)*STRIKE!O13/100)</f>
        <v>150.45817326094709</v>
      </c>
      <c r="P13" s="8">
        <f>20000*(_xlfn.NORM.DIST(1/((BVOL!P13/10000/(STRIKE!P13/100))*SQRT($A13))*((BVOL!P13/10000/(STRIKE!P13/100))^2/2)*$A13,0,1,TRUE)*STRIKE!P13/100-_xlfn.NORM.DIST(1/((BVOL!P13/10000/(STRIKE!P13/100))*SQRT($A13))*((BVOL!P13/10000/(STRIKE!P13/100))^2/2)*$A13-(BVOL!P13/10000/(STRIKE!P13/100))*SQRT($A13),0,1,TRUE)*STRIKE!P13/100)</f>
        <v>145.97484724130325</v>
      </c>
    </row>
    <row r="14" spans="1:16" x14ac:dyDescent="0.25">
      <c r="A14" s="7">
        <v>7</v>
      </c>
      <c r="B14">
        <f t="shared" si="1"/>
        <v>84</v>
      </c>
      <c r="E14" s="8">
        <f>20000*(_xlfn.NORM.DIST(1/((BVOL!E14/10000/(STRIKE!E14/100))*SQRT($A14))*((BVOL!E14/10000/(STRIKE!E14/100))^2/2)*$A14,0,1,TRUE)*STRIKE!E14/100-_xlfn.NORM.DIST(1/((BVOL!E14/10000/(STRIKE!E14/100))*SQRT($A14))*((BVOL!E14/10000/(STRIKE!E14/100))^2/2)*$A14-(BVOL!E14/10000/(STRIKE!E14/100))*SQRT($A14),0,1,TRUE)*STRIKE!E14/100)</f>
        <v>200.25905991580058</v>
      </c>
      <c r="F14" s="8">
        <f>20000*(_xlfn.NORM.DIST(1/((BVOL!F14/10000/(STRIKE!F14/100))*SQRT($A14))*((BVOL!F14/10000/(STRIKE!F14/100))^2/2)*$A14,0,1,TRUE)*STRIKE!F14/100-_xlfn.NORM.DIST(1/((BVOL!F14/10000/(STRIKE!F14/100))*SQRT($A14))*((BVOL!F14/10000/(STRIKE!F14/100))^2/2)*$A14-(BVOL!F14/10000/(STRIKE!F14/100))*SQRT($A14),0,1,TRUE)*STRIKE!F14/100)</f>
        <v>200.2531910400038</v>
      </c>
      <c r="G14" s="8">
        <f>20000*(_xlfn.NORM.DIST(1/((BVOL!G14/10000/(STRIKE!G14/100))*SQRT($A14))*((BVOL!G14/10000/(STRIKE!G14/100))^2/2)*$A14,0,1,TRUE)*STRIKE!G14/100-_xlfn.NORM.DIST(1/((BVOL!G14/10000/(STRIKE!G14/100))*SQRT($A14))*((BVOL!G14/10000/(STRIKE!G14/100))^2/2)*$A14-(BVOL!G14/10000/(STRIKE!G14/100))*SQRT($A14),0,1,TRUE)*STRIKE!G14/100)</f>
        <v>195.94963905090918</v>
      </c>
      <c r="H14" s="8">
        <f>20000*(_xlfn.NORM.DIST(1/((BVOL!H14/10000/(STRIKE!H14/100))*SQRT($A14))*((BVOL!H14/10000/(STRIKE!H14/100))^2/2)*$A14,0,1,TRUE)*STRIKE!H14/100-_xlfn.NORM.DIST(1/((BVOL!H14/10000/(STRIKE!H14/100))*SQRT($A14))*((BVOL!H14/10000/(STRIKE!H14/100))^2/2)*$A14-(BVOL!H14/10000/(STRIKE!H14/100))*SQRT($A14),0,1,TRUE)*STRIKE!H14/100)</f>
        <v>192.10906037170241</v>
      </c>
      <c r="I14" s="8">
        <f>20000*(_xlfn.NORM.DIST(1/((BVOL!I14/10000/(STRIKE!I14/100))*SQRT($A14))*((BVOL!I14/10000/(STRIKE!I14/100))^2/2)*$A14,0,1,TRUE)*STRIKE!I14/100-_xlfn.NORM.DIST(1/((BVOL!I14/10000/(STRIKE!I14/100))*SQRT($A14))*((BVOL!I14/10000/(STRIKE!I14/100))^2/2)*$A14-(BVOL!I14/10000/(STRIKE!I14/100))*SQRT($A14),0,1,TRUE)*STRIKE!I14/100)</f>
        <v>189.68363820152135</v>
      </c>
      <c r="J14" s="8">
        <f>20000*(_xlfn.NORM.DIST(1/((BVOL!J14/10000/(STRIKE!J14/100))*SQRT($A14))*((BVOL!J14/10000/(STRIKE!J14/100))^2/2)*$A14,0,1,TRUE)*STRIKE!J14/100-_xlfn.NORM.DIST(1/((BVOL!J14/10000/(STRIKE!J14/100))*SQRT($A14))*((BVOL!J14/10000/(STRIKE!J14/100))^2/2)*$A14-(BVOL!J14/10000/(STRIKE!J14/100))*SQRT($A14),0,1,TRUE)*STRIKE!J14/100)</f>
        <v>185.01461886655267</v>
      </c>
      <c r="K14" s="8">
        <f>20000*(_xlfn.NORM.DIST(1/((BVOL!K14/10000/(STRIKE!K14/100))*SQRT($A14))*((BVOL!K14/10000/(STRIKE!K14/100))^2/2)*$A14,0,1,TRUE)*STRIKE!K14/100-_xlfn.NORM.DIST(1/((BVOL!K14/10000/(STRIKE!K14/100))*SQRT($A14))*((BVOL!K14/10000/(STRIKE!K14/100))^2/2)*$A14-(BVOL!K14/10000/(STRIKE!K14/100))*SQRT($A14),0,1,TRUE)*STRIKE!K14/100)</f>
        <v>179.23491975368478</v>
      </c>
      <c r="L14" s="8">
        <f>20000*(_xlfn.NORM.DIST(1/((BVOL!L14/10000/(STRIKE!L14/100))*SQRT($A14))*((BVOL!L14/10000/(STRIKE!L14/100))^2/2)*$A14,0,1,TRUE)*STRIKE!L14/100-_xlfn.NORM.DIST(1/((BVOL!L14/10000/(STRIKE!L14/100))*SQRT($A14))*((BVOL!L14/10000/(STRIKE!L14/100))^2/2)*$A14-(BVOL!L14/10000/(STRIKE!L14/100))*SQRT($A14),0,1,TRUE)*STRIKE!L14/100)</f>
        <v>174.5548772385477</v>
      </c>
      <c r="M14" s="8">
        <f>20000*(_xlfn.NORM.DIST(1/((BVOL!M14/10000/(STRIKE!M14/100))*SQRT($A14))*((BVOL!M14/10000/(STRIKE!M14/100))^2/2)*$A14,0,1,TRUE)*STRIKE!M14/100-_xlfn.NORM.DIST(1/((BVOL!M14/10000/(STRIKE!M14/100))*SQRT($A14))*((BVOL!M14/10000/(STRIKE!M14/100))^2/2)*$A14-(BVOL!M14/10000/(STRIKE!M14/100))*SQRT($A14),0,1,TRUE)*STRIKE!M14/100)</f>
        <v>167.34462500994508</v>
      </c>
      <c r="N14" s="8">
        <f>20000*(_xlfn.NORM.DIST(1/((BVOL!N14/10000/(STRIKE!N14/100))*SQRT($A14))*((BVOL!N14/10000/(STRIKE!N14/100))^2/2)*$A14,0,1,TRUE)*STRIKE!N14/100-_xlfn.NORM.DIST(1/((BVOL!N14/10000/(STRIKE!N14/100))*SQRT($A14))*((BVOL!N14/10000/(STRIKE!N14/100))^2/2)*$A14-(BVOL!N14/10000/(STRIKE!N14/100))*SQRT($A14),0,1,TRUE)*STRIKE!N14/100)</f>
        <v>159.18324178718356</v>
      </c>
      <c r="O14" s="8">
        <f>20000*(_xlfn.NORM.DIST(1/((BVOL!O14/10000/(STRIKE!O14/100))*SQRT($A14))*((BVOL!O14/10000/(STRIKE!O14/100))^2/2)*$A14,0,1,TRUE)*STRIKE!O14/100-_xlfn.NORM.DIST(1/((BVOL!O14/10000/(STRIKE!O14/100))*SQRT($A14))*((BVOL!O14/10000/(STRIKE!O14/100))^2/2)*$A14-(BVOL!O14/10000/(STRIKE!O14/100))*SQRT($A14),0,1,TRUE)*STRIKE!O14/100)</f>
        <v>154.09169668907236</v>
      </c>
      <c r="P14" s="8">
        <f>20000*(_xlfn.NORM.DIST(1/((BVOL!P14/10000/(STRIKE!P14/100))*SQRT($A14))*((BVOL!P14/10000/(STRIKE!P14/100))^2/2)*$A14,0,1,TRUE)*STRIKE!P14/100-_xlfn.NORM.DIST(1/((BVOL!P14/10000/(STRIKE!P14/100))*SQRT($A14))*((BVOL!P14/10000/(STRIKE!P14/100))^2/2)*$A14-(BVOL!P14/10000/(STRIKE!P14/100))*SQRT($A14),0,1,TRUE)*STRIKE!P14/100)</f>
        <v>149.37013383165439</v>
      </c>
    </row>
    <row r="15" spans="1:16" x14ac:dyDescent="0.25">
      <c r="A15" s="7">
        <v>8</v>
      </c>
      <c r="B15">
        <f t="shared" si="1"/>
        <v>96</v>
      </c>
      <c r="E15" s="8">
        <f>20000*(_xlfn.NORM.DIST(1/((BVOL!E15/10000/(STRIKE!E15/100))*SQRT($A15))*((BVOL!E15/10000/(STRIKE!E15/100))^2/2)*$A15,0,1,TRUE)*STRIKE!E15/100-_xlfn.NORM.DIST(1/((BVOL!E15/10000/(STRIKE!E15/100))*SQRT($A15))*((BVOL!E15/10000/(STRIKE!E15/100))^2/2)*$A15-(BVOL!E15/10000/(STRIKE!E15/100))*SQRT($A15),0,1,TRUE)*STRIKE!E15/100)</f>
        <v>206.85333791633931</v>
      </c>
      <c r="F15" s="8">
        <f>20000*(_xlfn.NORM.DIST(1/((BVOL!F15/10000/(STRIKE!F15/100))*SQRT($A15))*((BVOL!F15/10000/(STRIKE!F15/100))^2/2)*$A15,0,1,TRUE)*STRIKE!F15/100-_xlfn.NORM.DIST(1/((BVOL!F15/10000/(STRIKE!F15/100))*SQRT($A15))*((BVOL!F15/10000/(STRIKE!F15/100))^2/2)*$A15-(BVOL!F15/10000/(STRIKE!F15/100))*SQRT($A15),0,1,TRUE)*STRIKE!F15/100)</f>
        <v>207.15673286810207</v>
      </c>
      <c r="G15" s="8">
        <f>20000*(_xlfn.NORM.DIST(1/((BVOL!G15/10000/(STRIKE!G15/100))*SQRT($A15))*((BVOL!G15/10000/(STRIKE!G15/100))^2/2)*$A15,0,1,TRUE)*STRIKE!G15/100-_xlfn.NORM.DIST(1/((BVOL!G15/10000/(STRIKE!G15/100))*SQRT($A15))*((BVOL!G15/10000/(STRIKE!G15/100))^2/2)*$A15-(BVOL!G15/10000/(STRIKE!G15/100))*SQRT($A15),0,1,TRUE)*STRIKE!G15/100)</f>
        <v>202.81056198049632</v>
      </c>
      <c r="H15" s="8">
        <f>20000*(_xlfn.NORM.DIST(1/((BVOL!H15/10000/(STRIKE!H15/100))*SQRT($A15))*((BVOL!H15/10000/(STRIKE!H15/100))^2/2)*$A15,0,1,TRUE)*STRIKE!H15/100-_xlfn.NORM.DIST(1/((BVOL!H15/10000/(STRIKE!H15/100))*SQRT($A15))*((BVOL!H15/10000/(STRIKE!H15/100))^2/2)*$A15-(BVOL!H15/10000/(STRIKE!H15/100))*SQRT($A15),0,1,TRUE)*STRIKE!H15/100)</f>
        <v>199.19534032673971</v>
      </c>
      <c r="I15" s="8">
        <f>20000*(_xlfn.NORM.DIST(1/((BVOL!I15/10000/(STRIKE!I15/100))*SQRT($A15))*((BVOL!I15/10000/(STRIKE!I15/100))^2/2)*$A15,0,1,TRUE)*STRIKE!I15/100-_xlfn.NORM.DIST(1/((BVOL!I15/10000/(STRIKE!I15/100))*SQRT($A15))*((BVOL!I15/10000/(STRIKE!I15/100))^2/2)*$A15-(BVOL!I15/10000/(STRIKE!I15/100))*SQRT($A15),0,1,TRUE)*STRIKE!I15/100)</f>
        <v>196.06778004957408</v>
      </c>
      <c r="J15" s="8">
        <f>20000*(_xlfn.NORM.DIST(1/((BVOL!J15/10000/(STRIKE!J15/100))*SQRT($A15))*((BVOL!J15/10000/(STRIKE!J15/100))^2/2)*$A15,0,1,TRUE)*STRIKE!J15/100-_xlfn.NORM.DIST(1/((BVOL!J15/10000/(STRIKE!J15/100))*SQRT($A15))*((BVOL!J15/10000/(STRIKE!J15/100))^2/2)*$A15-(BVOL!J15/10000/(STRIKE!J15/100))*SQRT($A15),0,1,TRUE)*STRIKE!J15/100)</f>
        <v>191.3497250467546</v>
      </c>
      <c r="K15" s="8">
        <f>20000*(_xlfn.NORM.DIST(1/((BVOL!K15/10000/(STRIKE!K15/100))*SQRT($A15))*((BVOL!K15/10000/(STRIKE!K15/100))^2/2)*$A15,0,1,TRUE)*STRIKE!K15/100-_xlfn.NORM.DIST(1/((BVOL!K15/10000/(STRIKE!K15/100))*SQRT($A15))*((BVOL!K15/10000/(STRIKE!K15/100))^2/2)*$A15-(BVOL!K15/10000/(STRIKE!K15/100))*SQRT($A15),0,1,TRUE)*STRIKE!K15/100)</f>
        <v>184.69528644790014</v>
      </c>
      <c r="L15" s="8">
        <f>20000*(_xlfn.NORM.DIST(1/((BVOL!L15/10000/(STRIKE!L15/100))*SQRT($A15))*((BVOL!L15/10000/(STRIKE!L15/100))^2/2)*$A15,0,1,TRUE)*STRIKE!L15/100-_xlfn.NORM.DIST(1/((BVOL!L15/10000/(STRIKE!L15/100))*SQRT($A15))*((BVOL!L15/10000/(STRIKE!L15/100))^2/2)*$A15-(BVOL!L15/10000/(STRIKE!L15/100))*SQRT($A15),0,1,TRUE)*STRIKE!L15/100)</f>
        <v>179.74262846907206</v>
      </c>
      <c r="M15" s="8">
        <f>20000*(_xlfn.NORM.DIST(1/((BVOL!M15/10000/(STRIKE!M15/100))*SQRT($A15))*((BVOL!M15/10000/(STRIKE!M15/100))^2/2)*$A15,0,1,TRUE)*STRIKE!M15/100-_xlfn.NORM.DIST(1/((BVOL!M15/10000/(STRIKE!M15/100))*SQRT($A15))*((BVOL!M15/10000/(STRIKE!M15/100))^2/2)*$A15-(BVOL!M15/10000/(STRIKE!M15/100))*SQRT($A15),0,1,TRUE)*STRIKE!M15/100)</f>
        <v>171.80474980904913</v>
      </c>
      <c r="N15" s="8">
        <f>20000*(_xlfn.NORM.DIST(1/((BVOL!N15/10000/(STRIKE!N15/100))*SQRT($A15))*((BVOL!N15/10000/(STRIKE!N15/100))^2/2)*$A15,0,1,TRUE)*STRIKE!N15/100-_xlfn.NORM.DIST(1/((BVOL!N15/10000/(STRIKE!N15/100))*SQRT($A15))*((BVOL!N15/10000/(STRIKE!N15/100))^2/2)*$A15-(BVOL!N15/10000/(STRIKE!N15/100))*SQRT($A15),0,1,TRUE)*STRIKE!N15/100)</f>
        <v>163.05228802223303</v>
      </c>
      <c r="O15" s="8">
        <f>20000*(_xlfn.NORM.DIST(1/((BVOL!O15/10000/(STRIKE!O15/100))*SQRT($A15))*((BVOL!O15/10000/(STRIKE!O15/100))^2/2)*$A15,0,1,TRUE)*STRIKE!O15/100-_xlfn.NORM.DIST(1/((BVOL!O15/10000/(STRIKE!O15/100))*SQRT($A15))*((BVOL!O15/10000/(STRIKE!O15/100))^2/2)*$A15-(BVOL!O15/10000/(STRIKE!O15/100))*SQRT($A15),0,1,TRUE)*STRIKE!O15/100)</f>
        <v>157.81828113102421</v>
      </c>
      <c r="P15" s="8">
        <f>20000*(_xlfn.NORM.DIST(1/((BVOL!P15/10000/(STRIKE!P15/100))*SQRT($A15))*((BVOL!P15/10000/(STRIKE!P15/100))^2/2)*$A15,0,1,TRUE)*STRIKE!P15/100-_xlfn.NORM.DIST(1/((BVOL!P15/10000/(STRIKE!P15/100))*SQRT($A15))*((BVOL!P15/10000/(STRIKE!P15/100))^2/2)*$A15-(BVOL!P15/10000/(STRIKE!P15/100))*SQRT($A15),0,1,TRUE)*STRIKE!P15/100)</f>
        <v>153.11767019429416</v>
      </c>
    </row>
    <row r="16" spans="1:16" x14ac:dyDescent="0.25">
      <c r="A16" s="7">
        <v>9</v>
      </c>
      <c r="B16">
        <f t="shared" si="1"/>
        <v>108</v>
      </c>
      <c r="E16" s="8">
        <f>20000*(_xlfn.NORM.DIST(1/((BVOL!E16/10000/(STRIKE!E16/100))*SQRT($A16))*((BVOL!E16/10000/(STRIKE!E16/100))^2/2)*$A16,0,1,TRUE)*STRIKE!E16/100-_xlfn.NORM.DIST(1/((BVOL!E16/10000/(STRIKE!E16/100))*SQRT($A16))*((BVOL!E16/10000/(STRIKE!E16/100))^2/2)*$A16-(BVOL!E16/10000/(STRIKE!E16/100))*SQRT($A16),0,1,TRUE)*STRIKE!E16/100)</f>
        <v>213.50817959135946</v>
      </c>
      <c r="F16" s="8">
        <f>20000*(_xlfn.NORM.DIST(1/((BVOL!F16/10000/(STRIKE!F16/100))*SQRT($A16))*((BVOL!F16/10000/(STRIKE!F16/100))^2/2)*$A16,0,1,TRUE)*STRIKE!F16/100-_xlfn.NORM.DIST(1/((BVOL!F16/10000/(STRIKE!F16/100))*SQRT($A16))*((BVOL!F16/10000/(STRIKE!F16/100))^2/2)*$A16-(BVOL!F16/10000/(STRIKE!F16/100))*SQRT($A16),0,1,TRUE)*STRIKE!F16/100)</f>
        <v>213.32549757831856</v>
      </c>
      <c r="G16" s="8">
        <f>20000*(_xlfn.NORM.DIST(1/((BVOL!G16/10000/(STRIKE!G16/100))*SQRT($A16))*((BVOL!G16/10000/(STRIKE!G16/100))^2/2)*$A16,0,1,TRUE)*STRIKE!G16/100-_xlfn.NORM.DIST(1/((BVOL!G16/10000/(STRIKE!G16/100))*SQRT($A16))*((BVOL!G16/10000/(STRIKE!G16/100))^2/2)*$A16-(BVOL!G16/10000/(STRIKE!G16/100))*SQRT($A16),0,1,TRUE)*STRIKE!G16/100)</f>
        <v>208.76732863637872</v>
      </c>
      <c r="H16" s="8">
        <f>20000*(_xlfn.NORM.DIST(1/((BVOL!H16/10000/(STRIKE!H16/100))*SQRT($A16))*((BVOL!H16/10000/(STRIKE!H16/100))^2/2)*$A16,0,1,TRUE)*STRIKE!H16/100-_xlfn.NORM.DIST(1/((BVOL!H16/10000/(STRIKE!H16/100))*SQRT($A16))*((BVOL!H16/10000/(STRIKE!H16/100))^2/2)*$A16-(BVOL!H16/10000/(STRIKE!H16/100))*SQRT($A16),0,1,TRUE)*STRIKE!H16/100)</f>
        <v>205.42683550794914</v>
      </c>
      <c r="I16" s="8">
        <f>20000*(_xlfn.NORM.DIST(1/((BVOL!I16/10000/(STRIKE!I16/100))*SQRT($A16))*((BVOL!I16/10000/(STRIKE!I16/100))^2/2)*$A16,0,1,TRUE)*STRIKE!I16/100-_xlfn.NORM.DIST(1/((BVOL!I16/10000/(STRIKE!I16/100))*SQRT($A16))*((BVOL!I16/10000/(STRIKE!I16/100))^2/2)*$A16-(BVOL!I16/10000/(STRIKE!I16/100))*SQRT($A16),0,1,TRUE)*STRIKE!I16/100)</f>
        <v>201.82351806038264</v>
      </c>
      <c r="J16" s="8">
        <f>20000*(_xlfn.NORM.DIST(1/((BVOL!J16/10000/(STRIKE!J16/100))*SQRT($A16))*((BVOL!J16/10000/(STRIKE!J16/100))^2/2)*$A16,0,1,TRUE)*STRIKE!J16/100-_xlfn.NORM.DIST(1/((BVOL!J16/10000/(STRIKE!J16/100))*SQRT($A16))*((BVOL!J16/10000/(STRIKE!J16/100))^2/2)*$A16-(BVOL!J16/10000/(STRIKE!J16/100))*SQRT($A16),0,1,TRUE)*STRIKE!J16/100)</f>
        <v>195.89774014865333</v>
      </c>
      <c r="K16" s="8">
        <f>20000*(_xlfn.NORM.DIST(1/((BVOL!K16/10000/(STRIKE!K16/100))*SQRT($A16))*((BVOL!K16/10000/(STRIKE!K16/100))^2/2)*$A16,0,1,TRUE)*STRIKE!K16/100-_xlfn.NORM.DIST(1/((BVOL!K16/10000/(STRIKE!K16/100))*SQRT($A16))*((BVOL!K16/10000/(STRIKE!K16/100))^2/2)*$A16-(BVOL!K16/10000/(STRIKE!K16/100))*SQRT($A16),0,1,TRUE)*STRIKE!K16/100)</f>
        <v>188.59387189150485</v>
      </c>
      <c r="L16" s="8">
        <f>20000*(_xlfn.NORM.DIST(1/((BVOL!L16/10000/(STRIKE!L16/100))*SQRT($A16))*((BVOL!L16/10000/(STRIKE!L16/100))^2/2)*$A16,0,1,TRUE)*STRIKE!L16/100-_xlfn.NORM.DIST(1/((BVOL!L16/10000/(STRIKE!L16/100))*SQRT($A16))*((BVOL!L16/10000/(STRIKE!L16/100))^2/2)*$A16-(BVOL!L16/10000/(STRIKE!L16/100))*SQRT($A16),0,1,TRUE)*STRIKE!L16/100)</f>
        <v>183.00664999233561</v>
      </c>
      <c r="M16" s="8">
        <f>20000*(_xlfn.NORM.DIST(1/((BVOL!M16/10000/(STRIKE!M16/100))*SQRT($A16))*((BVOL!M16/10000/(STRIKE!M16/100))^2/2)*$A16,0,1,TRUE)*STRIKE!M16/100-_xlfn.NORM.DIST(1/((BVOL!M16/10000/(STRIKE!M16/100))*SQRT($A16))*((BVOL!M16/10000/(STRIKE!M16/100))^2/2)*$A16-(BVOL!M16/10000/(STRIKE!M16/100))*SQRT($A16),0,1,TRUE)*STRIKE!M16/100)</f>
        <v>174.64444745793742</v>
      </c>
      <c r="N16" s="8">
        <f>20000*(_xlfn.NORM.DIST(1/((BVOL!N16/10000/(STRIKE!N16/100))*SQRT($A16))*((BVOL!N16/10000/(STRIKE!N16/100))^2/2)*$A16,0,1,TRUE)*STRIKE!N16/100-_xlfn.NORM.DIST(1/((BVOL!N16/10000/(STRIKE!N16/100))*SQRT($A16))*((BVOL!N16/10000/(STRIKE!N16/100))^2/2)*$A16-(BVOL!N16/10000/(STRIKE!N16/100))*SQRT($A16),0,1,TRUE)*STRIKE!N16/100)</f>
        <v>165.61343974992781</v>
      </c>
      <c r="O16" s="8">
        <f>20000*(_xlfn.NORM.DIST(1/((BVOL!O16/10000/(STRIKE!O16/100))*SQRT($A16))*((BVOL!O16/10000/(STRIKE!O16/100))^2/2)*$A16,0,1,TRUE)*STRIKE!O16/100-_xlfn.NORM.DIST(1/((BVOL!O16/10000/(STRIKE!O16/100))*SQRT($A16))*((BVOL!O16/10000/(STRIKE!O16/100))^2/2)*$A16-(BVOL!O16/10000/(STRIKE!O16/100))*SQRT($A16),0,1,TRUE)*STRIKE!O16/100)</f>
        <v>160.25158235336949</v>
      </c>
      <c r="P16" s="8">
        <f>20000*(_xlfn.NORM.DIST(1/((BVOL!P16/10000/(STRIKE!P16/100))*SQRT($A16))*((BVOL!P16/10000/(STRIKE!P16/100))^2/2)*$A16,0,1,TRUE)*STRIKE!P16/100-_xlfn.NORM.DIST(1/((BVOL!P16/10000/(STRIKE!P16/100))*SQRT($A16))*((BVOL!P16/10000/(STRIKE!P16/100))^2/2)*$A16-(BVOL!P16/10000/(STRIKE!P16/100))*SQRT($A16),0,1,TRUE)*STRIKE!P16/100)</f>
        <v>155.23070522447551</v>
      </c>
    </row>
    <row r="17" spans="1:17" x14ac:dyDescent="0.25">
      <c r="A17" s="7">
        <v>10</v>
      </c>
      <c r="B17">
        <f t="shared" si="1"/>
        <v>120</v>
      </c>
      <c r="E17" s="8">
        <f>20000*(_xlfn.NORM.DIST(1/((BVOL!E17/10000/(STRIKE!E17/100))*SQRT($A17))*((BVOL!E17/10000/(STRIKE!E17/100))^2/2)*$A17,0,1,TRUE)*STRIKE!E17/100-_xlfn.NORM.DIST(1/((BVOL!E17/10000/(STRIKE!E17/100))*SQRT($A17))*((BVOL!E17/10000/(STRIKE!E17/100))^2/2)*$A17-(BVOL!E17/10000/(STRIKE!E17/100))*SQRT($A17),0,1,TRUE)*STRIKE!E17/100)</f>
        <v>218.44897282403082</v>
      </c>
      <c r="F17" s="8">
        <f>20000*(_xlfn.NORM.DIST(1/((BVOL!F17/10000/(STRIKE!F17/100))*SQRT($A17))*((BVOL!F17/10000/(STRIKE!F17/100))^2/2)*$A17,0,1,TRUE)*STRIKE!F17/100-_xlfn.NORM.DIST(1/((BVOL!F17/10000/(STRIKE!F17/100))*SQRT($A17))*((BVOL!F17/10000/(STRIKE!F17/100))^2/2)*$A17-(BVOL!F17/10000/(STRIKE!F17/100))*SQRT($A17),0,1,TRUE)*STRIKE!F17/100)</f>
        <v>218.18939314704366</v>
      </c>
      <c r="G17" s="8">
        <f>20000*(_xlfn.NORM.DIST(1/((BVOL!G17/10000/(STRIKE!G17/100))*SQRT($A17))*((BVOL!G17/10000/(STRIKE!G17/100))^2/2)*$A17,0,1,TRUE)*STRIKE!G17/100-_xlfn.NORM.DIST(1/((BVOL!G17/10000/(STRIKE!G17/100))*SQRT($A17))*((BVOL!G17/10000/(STRIKE!G17/100))^2/2)*$A17-(BVOL!G17/10000/(STRIKE!G17/100))*SQRT($A17),0,1,TRUE)*STRIKE!G17/100)</f>
        <v>213.61881884862834</v>
      </c>
      <c r="H17" s="8">
        <f>20000*(_xlfn.NORM.DIST(1/((BVOL!H17/10000/(STRIKE!H17/100))*SQRT($A17))*((BVOL!H17/10000/(STRIKE!H17/100))^2/2)*$A17,0,1,TRUE)*STRIKE!H17/100-_xlfn.NORM.DIST(1/((BVOL!H17/10000/(STRIKE!H17/100))*SQRT($A17))*((BVOL!H17/10000/(STRIKE!H17/100))^2/2)*$A17-(BVOL!H17/10000/(STRIKE!H17/100))*SQRT($A17),0,1,TRUE)*STRIKE!H17/100)</f>
        <v>209.43405527514713</v>
      </c>
      <c r="I17" s="8">
        <f>20000*(_xlfn.NORM.DIST(1/((BVOL!I17/10000/(STRIKE!I17/100))*SQRT($A17))*((BVOL!I17/10000/(STRIKE!I17/100))^2/2)*$A17,0,1,TRUE)*STRIKE!I17/100-_xlfn.NORM.DIST(1/((BVOL!I17/10000/(STRIKE!I17/100))*SQRT($A17))*((BVOL!I17/10000/(STRIKE!I17/100))^2/2)*$A17-(BVOL!I17/10000/(STRIKE!I17/100))*SQRT($A17),0,1,TRUE)*STRIKE!I17/100)</f>
        <v>205.72393258270625</v>
      </c>
      <c r="J17" s="8">
        <f>20000*(_xlfn.NORM.DIST(1/((BVOL!J17/10000/(STRIKE!J17/100))*SQRT($A17))*((BVOL!J17/10000/(STRIKE!J17/100))^2/2)*$A17,0,1,TRUE)*STRIKE!J17/100-_xlfn.NORM.DIST(1/((BVOL!J17/10000/(STRIKE!J17/100))*SQRT($A17))*((BVOL!J17/10000/(STRIKE!J17/100))^2/2)*$A17-(BVOL!J17/10000/(STRIKE!J17/100))*SQRT($A17),0,1,TRUE)*STRIKE!J17/100)</f>
        <v>198.99222069626148</v>
      </c>
      <c r="K17" s="8">
        <f>20000*(_xlfn.NORM.DIST(1/((BVOL!K17/10000/(STRIKE!K17/100))*SQRT($A17))*((BVOL!K17/10000/(STRIKE!K17/100))^2/2)*$A17,0,1,TRUE)*STRIKE!K17/100-_xlfn.NORM.DIST(1/((BVOL!K17/10000/(STRIKE!K17/100))*SQRT($A17))*((BVOL!K17/10000/(STRIKE!K17/100))^2/2)*$A17-(BVOL!K17/10000/(STRIKE!K17/100))*SQRT($A17),0,1,TRUE)*STRIKE!K17/100)</f>
        <v>191.27919771201439</v>
      </c>
      <c r="L17" s="8">
        <f>20000*(_xlfn.NORM.DIST(1/((BVOL!L17/10000/(STRIKE!L17/100))*SQRT($A17))*((BVOL!L17/10000/(STRIKE!L17/100))^2/2)*$A17,0,1,TRUE)*STRIKE!L17/100-_xlfn.NORM.DIST(1/((BVOL!L17/10000/(STRIKE!L17/100))*SQRT($A17))*((BVOL!L17/10000/(STRIKE!L17/100))^2/2)*$A17-(BVOL!L17/10000/(STRIKE!L17/100))*SQRT($A17),0,1,TRUE)*STRIKE!L17/100)</f>
        <v>184.99076143105538</v>
      </c>
      <c r="M17" s="8">
        <f>20000*(_xlfn.NORM.DIST(1/((BVOL!M17/10000/(STRIKE!M17/100))*SQRT($A17))*((BVOL!M17/10000/(STRIKE!M17/100))^2/2)*$A17,0,1,TRUE)*STRIKE!M17/100-_xlfn.NORM.DIST(1/((BVOL!M17/10000/(STRIKE!M17/100))*SQRT($A17))*((BVOL!M17/10000/(STRIKE!M17/100))^2/2)*$A17-(BVOL!M17/10000/(STRIKE!M17/100))*SQRT($A17),0,1,TRUE)*STRIKE!M17/100)</f>
        <v>176.22017891029014</v>
      </c>
      <c r="N17" s="8">
        <f>20000*(_xlfn.NORM.DIST(1/((BVOL!N17/10000/(STRIKE!N17/100))*SQRT($A17))*((BVOL!N17/10000/(STRIKE!N17/100))^2/2)*$A17,0,1,TRUE)*STRIKE!N17/100-_xlfn.NORM.DIST(1/((BVOL!N17/10000/(STRIKE!N17/100))*SQRT($A17))*((BVOL!N17/10000/(STRIKE!N17/100))^2/2)*$A17-(BVOL!N17/10000/(STRIKE!N17/100))*SQRT($A17),0,1,TRUE)*STRIKE!N17/100)</f>
        <v>167.05927953036644</v>
      </c>
      <c r="O17" s="8">
        <f>20000*(_xlfn.NORM.DIST(1/((BVOL!O17/10000/(STRIKE!O17/100))*SQRT($A17))*((BVOL!O17/10000/(STRIKE!O17/100))^2/2)*$A17,0,1,TRUE)*STRIKE!O17/100-_xlfn.NORM.DIST(1/((BVOL!O17/10000/(STRIKE!O17/100))*SQRT($A17))*((BVOL!O17/10000/(STRIKE!O17/100))^2/2)*$A17-(BVOL!O17/10000/(STRIKE!O17/100))*SQRT($A17),0,1,TRUE)*STRIKE!O17/100)</f>
        <v>161.3539012596371</v>
      </c>
      <c r="P17" s="8">
        <f>20000*(_xlfn.NORM.DIST(1/((BVOL!P17/10000/(STRIKE!P17/100))*SQRT($A17))*((BVOL!P17/10000/(STRIKE!P17/100))^2/2)*$A17,0,1,TRUE)*STRIKE!P17/100-_xlfn.NORM.DIST(1/((BVOL!P17/10000/(STRIKE!P17/100))*SQRT($A17))*((BVOL!P17/10000/(STRIKE!P17/100))^2/2)*$A17-(BVOL!P17/10000/(STRIKE!P17/100))*SQRT($A17),0,1,TRUE)*STRIKE!P17/100)</f>
        <v>156.50219965799627</v>
      </c>
    </row>
    <row r="18" spans="1:17" x14ac:dyDescent="0.25">
      <c r="A18" s="7">
        <v>12</v>
      </c>
      <c r="B18">
        <f t="shared" si="1"/>
        <v>144</v>
      </c>
      <c r="E18" s="8">
        <f>20000*(_xlfn.NORM.DIST(1/((BVOL!E18/10000/(STRIKE!E18/100))*SQRT($A18))*((BVOL!E18/10000/(STRIKE!E18/100))^2/2)*$A18,0,1,TRUE)*STRIKE!E18/100-_xlfn.NORM.DIST(1/((BVOL!E18/10000/(STRIKE!E18/100))*SQRT($A18))*((BVOL!E18/10000/(STRIKE!E18/100))^2/2)*$A18-(BVOL!E18/10000/(STRIKE!E18/100))*SQRT($A18),0,1,TRUE)*STRIKE!E18/100)</f>
        <v>226.40129270372827</v>
      </c>
      <c r="F18" s="8">
        <f>20000*(_xlfn.NORM.DIST(1/((BVOL!F18/10000/(STRIKE!F18/100))*SQRT($A18))*((BVOL!F18/10000/(STRIKE!F18/100))^2/2)*$A18,0,1,TRUE)*STRIKE!F18/100-_xlfn.NORM.DIST(1/((BVOL!F18/10000/(STRIKE!F18/100))*SQRT($A18))*((BVOL!F18/10000/(STRIKE!F18/100))^2/2)*$A18-(BVOL!F18/10000/(STRIKE!F18/100))*SQRT($A18),0,1,TRUE)*STRIKE!F18/100)</f>
        <v>226.1833385041694</v>
      </c>
      <c r="G18" s="8">
        <f>20000*(_xlfn.NORM.DIST(1/((BVOL!G18/10000/(STRIKE!G18/100))*SQRT($A18))*((BVOL!G18/10000/(STRIKE!G18/100))^2/2)*$A18,0,1,TRUE)*STRIKE!G18/100-_xlfn.NORM.DIST(1/((BVOL!G18/10000/(STRIKE!G18/100))*SQRT($A18))*((BVOL!G18/10000/(STRIKE!G18/100))^2/2)*$A18-(BVOL!G18/10000/(STRIKE!G18/100))*SQRT($A18),0,1,TRUE)*STRIKE!G18/100)</f>
        <v>221.86029110649361</v>
      </c>
      <c r="H18" s="8">
        <f>20000*(_xlfn.NORM.DIST(1/((BVOL!H18/10000/(STRIKE!H18/100))*SQRT($A18))*((BVOL!H18/10000/(STRIKE!H18/100))^2/2)*$A18,0,1,TRUE)*STRIKE!H18/100-_xlfn.NORM.DIST(1/((BVOL!H18/10000/(STRIKE!H18/100))*SQRT($A18))*((BVOL!H18/10000/(STRIKE!H18/100))^2/2)*$A18-(BVOL!H18/10000/(STRIKE!H18/100))*SQRT($A18),0,1,TRUE)*STRIKE!H18/100)</f>
        <v>216.58764729878442</v>
      </c>
      <c r="I18" s="8">
        <f>20000*(_xlfn.NORM.DIST(1/((BVOL!I18/10000/(STRIKE!I18/100))*SQRT($A18))*((BVOL!I18/10000/(STRIKE!I18/100))^2/2)*$A18,0,1,TRUE)*STRIKE!I18/100-_xlfn.NORM.DIST(1/((BVOL!I18/10000/(STRIKE!I18/100))*SQRT($A18))*((BVOL!I18/10000/(STRIKE!I18/100))^2/2)*$A18-(BVOL!I18/10000/(STRIKE!I18/100))*SQRT($A18),0,1,TRUE)*STRIKE!I18/100)</f>
        <v>211.53286137386294</v>
      </c>
      <c r="J18" s="8">
        <f>20000*(_xlfn.NORM.DIST(1/((BVOL!J18/10000/(STRIKE!J18/100))*SQRT($A18))*((BVOL!J18/10000/(STRIKE!J18/100))^2/2)*$A18,0,1,TRUE)*STRIKE!J18/100-_xlfn.NORM.DIST(1/((BVOL!J18/10000/(STRIKE!J18/100))*SQRT($A18))*((BVOL!J18/10000/(STRIKE!J18/100))^2/2)*$A18-(BVOL!J18/10000/(STRIKE!J18/100))*SQRT($A18),0,1,TRUE)*STRIKE!J18/100)</f>
        <v>199.70875970089088</v>
      </c>
      <c r="K18" s="8">
        <f>20000*(_xlfn.NORM.DIST(1/((BVOL!K18/10000/(STRIKE!K18/100))*SQRT($A18))*((BVOL!K18/10000/(STRIKE!K18/100))^2/2)*$A18,0,1,TRUE)*STRIKE!K18/100-_xlfn.NORM.DIST(1/((BVOL!K18/10000/(STRIKE!K18/100))*SQRT($A18))*((BVOL!K18/10000/(STRIKE!K18/100))^2/2)*$A18-(BVOL!K18/10000/(STRIKE!K18/100))*SQRT($A18),0,1,TRUE)*STRIKE!K18/100)</f>
        <v>195.74592603913462</v>
      </c>
      <c r="L18" s="8">
        <f>20000*(_xlfn.NORM.DIST(1/((BVOL!L18/10000/(STRIKE!L18/100))*SQRT($A18))*((BVOL!L18/10000/(STRIKE!L18/100))^2/2)*$A18,0,1,TRUE)*STRIKE!L18/100-_xlfn.NORM.DIST(1/((BVOL!L18/10000/(STRIKE!L18/100))*SQRT($A18))*((BVOL!L18/10000/(STRIKE!L18/100))^2/2)*$A18-(BVOL!L18/10000/(STRIKE!L18/100))*SQRT($A18),0,1,TRUE)*STRIKE!L18/100)</f>
        <v>189.01736551329296</v>
      </c>
      <c r="M18" s="8">
        <f>20000*(_xlfn.NORM.DIST(1/((BVOL!M18/10000/(STRIKE!M18/100))*SQRT($A18))*((BVOL!M18/10000/(STRIKE!M18/100))^2/2)*$A18,0,1,TRUE)*STRIKE!M18/100-_xlfn.NORM.DIST(1/((BVOL!M18/10000/(STRIKE!M18/100))*SQRT($A18))*((BVOL!M18/10000/(STRIKE!M18/100))^2/2)*$A18-(BVOL!M18/10000/(STRIKE!M18/100))*SQRT($A18),0,1,TRUE)*STRIKE!M18/100)</f>
        <v>179.23591787744186</v>
      </c>
      <c r="N18" s="8">
        <f>20000*(_xlfn.NORM.DIST(1/((BVOL!N18/10000/(STRIKE!N18/100))*SQRT($A18))*((BVOL!N18/10000/(STRIKE!N18/100))^2/2)*$A18,0,1,TRUE)*STRIKE!N18/100-_xlfn.NORM.DIST(1/((BVOL!N18/10000/(STRIKE!N18/100))*SQRT($A18))*((BVOL!N18/10000/(STRIKE!N18/100))^2/2)*$A18-(BVOL!N18/10000/(STRIKE!N18/100))*SQRT($A18),0,1,TRUE)*STRIKE!N18/100)</f>
        <v>169.91947000098341</v>
      </c>
      <c r="O18" s="8">
        <f>20000*(_xlfn.NORM.DIST(1/((BVOL!O18/10000/(STRIKE!O18/100))*SQRT($A18))*((BVOL!O18/10000/(STRIKE!O18/100))^2/2)*$A18,0,1,TRUE)*STRIKE!O18/100-_xlfn.NORM.DIST(1/((BVOL!O18/10000/(STRIKE!O18/100))*SQRT($A18))*((BVOL!O18/10000/(STRIKE!O18/100))^2/2)*$A18-(BVOL!O18/10000/(STRIKE!O18/100))*SQRT($A18),0,1,TRUE)*STRIKE!O18/100)</f>
        <v>163.98749219147365</v>
      </c>
      <c r="P18" s="8">
        <f>20000*(_xlfn.NORM.DIST(1/((BVOL!P18/10000/(STRIKE!P18/100))*SQRT($A18))*((BVOL!P18/10000/(STRIKE!P18/100))^2/2)*$A18,0,1,TRUE)*STRIKE!P18/100-_xlfn.NORM.DIST(1/((BVOL!P18/10000/(STRIKE!P18/100))*SQRT($A18))*((BVOL!P18/10000/(STRIKE!P18/100))^2/2)*$A18-(BVOL!P18/10000/(STRIKE!P18/100))*SQRT($A18),0,1,TRUE)*STRIKE!P18/100)</f>
        <v>158.76636990976098</v>
      </c>
    </row>
    <row r="19" spans="1:17" x14ac:dyDescent="0.25">
      <c r="A19" s="7">
        <v>15</v>
      </c>
      <c r="B19">
        <f t="shared" si="1"/>
        <v>180</v>
      </c>
      <c r="E19" s="8">
        <f>20000*(_xlfn.NORM.DIST(1/((BVOL!E19/10000/(STRIKE!E19/100))*SQRT($A19))*((BVOL!E19/10000/(STRIKE!E19/100))^2/2)*$A19,0,1,TRUE)*STRIKE!E19/100-_xlfn.NORM.DIST(1/((BVOL!E19/10000/(STRIKE!E19/100))*SQRT($A19))*((BVOL!E19/10000/(STRIKE!E19/100))^2/2)*$A19-(BVOL!E19/10000/(STRIKE!E19/100))*SQRT($A19),0,1,TRUE)*STRIKE!E19/100)</f>
        <v>227.02173380727163</v>
      </c>
      <c r="F19" s="8">
        <f>20000*(_xlfn.NORM.DIST(1/((BVOL!F19/10000/(STRIKE!F19/100))*SQRT($A19))*((BVOL!F19/10000/(STRIKE!F19/100))^2/2)*$A19,0,1,TRUE)*STRIKE!F19/100-_xlfn.NORM.DIST(1/((BVOL!F19/10000/(STRIKE!F19/100))*SQRT($A19))*((BVOL!F19/10000/(STRIKE!F19/100))^2/2)*$A19-(BVOL!F19/10000/(STRIKE!F19/100))*SQRT($A19),0,1,TRUE)*STRIKE!F19/100)</f>
        <v>226.95774207817675</v>
      </c>
      <c r="G19" s="8">
        <f>20000*(_xlfn.NORM.DIST(1/((BVOL!G19/10000/(STRIKE!G19/100))*SQRT($A19))*((BVOL!G19/10000/(STRIKE!G19/100))^2/2)*$A19,0,1,TRUE)*STRIKE!G19/100-_xlfn.NORM.DIST(1/((BVOL!G19/10000/(STRIKE!G19/100))*SQRT($A19))*((BVOL!G19/10000/(STRIKE!G19/100))^2/2)*$A19-(BVOL!G19/10000/(STRIKE!G19/100))*SQRT($A19),0,1,TRUE)*STRIKE!G19/100)</f>
        <v>222.79379830309691</v>
      </c>
      <c r="H19" s="8">
        <f>20000*(_xlfn.NORM.DIST(1/((BVOL!H19/10000/(STRIKE!H19/100))*SQRT($A19))*((BVOL!H19/10000/(STRIKE!H19/100))^2/2)*$A19,0,1,TRUE)*STRIKE!H19/100-_xlfn.NORM.DIST(1/((BVOL!H19/10000/(STRIKE!H19/100))*SQRT($A19))*((BVOL!H19/10000/(STRIKE!H19/100))^2/2)*$A19-(BVOL!H19/10000/(STRIKE!H19/100))*SQRT($A19),0,1,TRUE)*STRIKE!H19/100)</f>
        <v>218.9480348027445</v>
      </c>
      <c r="I19" s="8">
        <f>20000*(_xlfn.NORM.DIST(1/((BVOL!I19/10000/(STRIKE!I19/100))*SQRT($A19))*((BVOL!I19/10000/(STRIKE!I19/100))^2/2)*$A19,0,1,TRUE)*STRIKE!I19/100-_xlfn.NORM.DIST(1/((BVOL!I19/10000/(STRIKE!I19/100))*SQRT($A19))*((BVOL!I19/10000/(STRIKE!I19/100))^2/2)*$A19-(BVOL!I19/10000/(STRIKE!I19/100))*SQRT($A19),0,1,TRUE)*STRIKE!I19/100)</f>
        <v>214.32657586458126</v>
      </c>
      <c r="J19" s="8">
        <f>20000*(_xlfn.NORM.DIST(1/((BVOL!J19/10000/(STRIKE!J19/100))*SQRT($A19))*((BVOL!J19/10000/(STRIKE!J19/100))^2/2)*$A19,0,1,TRUE)*STRIKE!J19/100-_xlfn.NORM.DIST(1/((BVOL!J19/10000/(STRIKE!J19/100))*SQRT($A19))*((BVOL!J19/10000/(STRIKE!J19/100))^2/2)*$A19-(BVOL!J19/10000/(STRIKE!J19/100))*SQRT($A19),0,1,TRUE)*STRIKE!J19/100)</f>
        <v>192.85205617249383</v>
      </c>
      <c r="K19" s="8">
        <f>20000*(_xlfn.NORM.DIST(1/((BVOL!K19/10000/(STRIKE!K19/100))*SQRT($A19))*((BVOL!K19/10000/(STRIKE!K19/100))^2/2)*$A19,0,1,TRUE)*STRIKE!K19/100-_xlfn.NORM.DIST(1/((BVOL!K19/10000/(STRIKE!K19/100))*SQRT($A19))*((BVOL!K19/10000/(STRIKE!K19/100))^2/2)*$A19-(BVOL!K19/10000/(STRIKE!K19/100))*SQRT($A19),0,1,TRUE)*STRIKE!K19/100)</f>
        <v>196.09757928101803</v>
      </c>
      <c r="L19" s="8">
        <f>20000*(_xlfn.NORM.DIST(1/((BVOL!L19/10000/(STRIKE!L19/100))*SQRT($A19))*((BVOL!L19/10000/(STRIKE!L19/100))^2/2)*$A19,0,1,TRUE)*STRIKE!L19/100-_xlfn.NORM.DIST(1/((BVOL!L19/10000/(STRIKE!L19/100))*SQRT($A19))*((BVOL!L19/10000/(STRIKE!L19/100))^2/2)*$A19-(BVOL!L19/10000/(STRIKE!L19/100))*SQRT($A19),0,1,TRUE)*STRIKE!L19/100)</f>
        <v>188.63970916289836</v>
      </c>
      <c r="M19" s="8">
        <f>20000*(_xlfn.NORM.DIST(1/((BVOL!M19/10000/(STRIKE!M19/100))*SQRT($A19))*((BVOL!M19/10000/(STRIKE!M19/100))^2/2)*$A19,0,1,TRUE)*STRIKE!M19/100-_xlfn.NORM.DIST(1/((BVOL!M19/10000/(STRIKE!M19/100))*SQRT($A19))*((BVOL!M19/10000/(STRIKE!M19/100))^2/2)*$A19-(BVOL!M19/10000/(STRIKE!M19/100))*SQRT($A19),0,1,TRUE)*STRIKE!M19/100)</f>
        <v>178.38431112786054</v>
      </c>
      <c r="N19" s="8">
        <f>20000*(_xlfn.NORM.DIST(1/((BVOL!N19/10000/(STRIKE!N19/100))*SQRT($A19))*((BVOL!N19/10000/(STRIKE!N19/100))^2/2)*$A19,0,1,TRUE)*STRIKE!N19/100-_xlfn.NORM.DIST(1/((BVOL!N19/10000/(STRIKE!N19/100))*SQRT($A19))*((BVOL!N19/10000/(STRIKE!N19/100))^2/2)*$A19-(BVOL!N19/10000/(STRIKE!N19/100))*SQRT($A19),0,1,TRUE)*STRIKE!N19/100)</f>
        <v>170.00411677626508</v>
      </c>
      <c r="O19" s="8">
        <f>20000*(_xlfn.NORM.DIST(1/((BVOL!O19/10000/(STRIKE!O19/100))*SQRT($A19))*((BVOL!O19/10000/(STRIKE!O19/100))^2/2)*$A19,0,1,TRUE)*STRIKE!O19/100-_xlfn.NORM.DIST(1/((BVOL!O19/10000/(STRIKE!O19/100))*SQRT($A19))*((BVOL!O19/10000/(STRIKE!O19/100))^2/2)*$A19-(BVOL!O19/10000/(STRIKE!O19/100))*SQRT($A19),0,1,TRUE)*STRIKE!O19/100)</f>
        <v>163.96584934344051</v>
      </c>
      <c r="P19" s="8">
        <f>20000*(_xlfn.NORM.DIST(1/((BVOL!P19/10000/(STRIKE!P19/100))*SQRT($A19))*((BVOL!P19/10000/(STRIKE!P19/100))^2/2)*$A19,0,1,TRUE)*STRIKE!P19/100-_xlfn.NORM.DIST(1/((BVOL!P19/10000/(STRIKE!P19/100))*SQRT($A19))*((BVOL!P19/10000/(STRIKE!P19/100))^2/2)*$A19-(BVOL!P19/10000/(STRIKE!P19/100))*SQRT($A19),0,1,TRUE)*STRIKE!P19/100)</f>
        <v>157.98767904309358</v>
      </c>
    </row>
    <row r="20" spans="1:17" x14ac:dyDescent="0.25">
      <c r="A20" s="7">
        <v>20</v>
      </c>
      <c r="B20">
        <f t="shared" si="1"/>
        <v>240</v>
      </c>
      <c r="E20" s="8">
        <f>20000*(_xlfn.NORM.DIST(1/((BVOL!E20/10000/(STRIKE!E20/100))*SQRT($A20))*((BVOL!E20/10000/(STRIKE!E20/100))^2/2)*$A20,0,1,TRUE)*STRIKE!E20/100-_xlfn.NORM.DIST(1/((BVOL!E20/10000/(STRIKE!E20/100))*SQRT($A20))*((BVOL!E20/10000/(STRIKE!E20/100))^2/2)*$A20-(BVOL!E20/10000/(STRIKE!E20/100))*SQRT($A20),0,1,TRUE)*STRIKE!E20/100)</f>
        <v>221.78571234334689</v>
      </c>
      <c r="F20" s="8">
        <f>20000*(_xlfn.NORM.DIST(1/((BVOL!F20/10000/(STRIKE!F20/100))*SQRT($A20))*((BVOL!F20/10000/(STRIKE!F20/100))^2/2)*$A20,0,1,TRUE)*STRIKE!F20/100-_xlfn.NORM.DIST(1/((BVOL!F20/10000/(STRIKE!F20/100))*SQRT($A20))*((BVOL!F20/10000/(STRIKE!F20/100))^2/2)*$A20-(BVOL!F20/10000/(STRIKE!F20/100))*SQRT($A20),0,1,TRUE)*STRIKE!F20/100)</f>
        <v>221.90370762524762</v>
      </c>
      <c r="G20" s="8">
        <f>20000*(_xlfn.NORM.DIST(1/((BVOL!G20/10000/(STRIKE!G20/100))*SQRT($A20))*((BVOL!G20/10000/(STRIKE!G20/100))^2/2)*$A20,0,1,TRUE)*STRIKE!G20/100-_xlfn.NORM.DIST(1/((BVOL!G20/10000/(STRIKE!G20/100))*SQRT($A20))*((BVOL!G20/10000/(STRIKE!G20/100))^2/2)*$A20-(BVOL!G20/10000/(STRIKE!G20/100))*SQRT($A20),0,1,TRUE)*STRIKE!G20/100)</f>
        <v>218.33486967945768</v>
      </c>
      <c r="H20" s="8">
        <f>20000*(_xlfn.NORM.DIST(1/((BVOL!H20/10000/(STRIKE!H20/100))*SQRT($A20))*((BVOL!H20/10000/(STRIKE!H20/100))^2/2)*$A20,0,1,TRUE)*STRIKE!H20/100-_xlfn.NORM.DIST(1/((BVOL!H20/10000/(STRIKE!H20/100))*SQRT($A20))*((BVOL!H20/10000/(STRIKE!H20/100))^2/2)*$A20-(BVOL!H20/10000/(STRIKE!H20/100))*SQRT($A20),0,1,TRUE)*STRIKE!H20/100)</f>
        <v>214.3946695936865</v>
      </c>
      <c r="I20" s="8">
        <f>20000*(_xlfn.NORM.DIST(1/((BVOL!I20/10000/(STRIKE!I20/100))*SQRT($A20))*((BVOL!I20/10000/(STRIKE!I20/100))^2/2)*$A20,0,1,TRUE)*STRIKE!I20/100-_xlfn.NORM.DIST(1/((BVOL!I20/10000/(STRIKE!I20/100))*SQRT($A20))*((BVOL!I20/10000/(STRIKE!I20/100))^2/2)*$A20-(BVOL!I20/10000/(STRIKE!I20/100))*SQRT($A20),0,1,TRUE)*STRIKE!I20/100)</f>
        <v>210.12357139299817</v>
      </c>
      <c r="J20" s="8">
        <f>20000*(_xlfn.NORM.DIST(1/((BVOL!J20/10000/(STRIKE!J20/100))*SQRT($A20))*((BVOL!J20/10000/(STRIKE!J20/100))^2/2)*$A20,0,1,TRUE)*STRIKE!J20/100-_xlfn.NORM.DIST(1/((BVOL!J20/10000/(STRIKE!J20/100))*SQRT($A20))*((BVOL!J20/10000/(STRIKE!J20/100))^2/2)*$A20-(BVOL!J20/10000/(STRIKE!J20/100))*SQRT($A20),0,1,TRUE)*STRIKE!J20/100)</f>
        <v>201.76688525712524</v>
      </c>
      <c r="K20" s="8">
        <f>20000*(_xlfn.NORM.DIST(1/((BVOL!K20/10000/(STRIKE!K20/100))*SQRT($A20))*((BVOL!K20/10000/(STRIKE!K20/100))^2/2)*$A20,0,1,TRUE)*STRIKE!K20/100-_xlfn.NORM.DIST(1/((BVOL!K20/10000/(STRIKE!K20/100))*SQRT($A20))*((BVOL!K20/10000/(STRIKE!K20/100))^2/2)*$A20-(BVOL!K20/10000/(STRIKE!K20/100))*SQRT($A20),0,1,TRUE)*STRIKE!K20/100)</f>
        <v>192.467027449944</v>
      </c>
      <c r="L20" s="8">
        <f>20000*(_xlfn.NORM.DIST(1/((BVOL!L20/10000/(STRIKE!L20/100))*SQRT($A20))*((BVOL!L20/10000/(STRIKE!L20/100))^2/2)*$A20,0,1,TRUE)*STRIKE!L20/100-_xlfn.NORM.DIST(1/((BVOL!L20/10000/(STRIKE!L20/100))*SQRT($A20))*((BVOL!L20/10000/(STRIKE!L20/100))^2/2)*$A20-(BVOL!L20/10000/(STRIKE!L20/100))*SQRT($A20),0,1,TRUE)*STRIKE!L20/100)</f>
        <v>185.79950902055725</v>
      </c>
      <c r="M20" s="8">
        <f>20000*(_xlfn.NORM.DIST(1/((BVOL!M20/10000/(STRIKE!M20/100))*SQRT($A20))*((BVOL!M20/10000/(STRIKE!M20/100))^2/2)*$A20,0,1,TRUE)*STRIKE!M20/100-_xlfn.NORM.DIST(1/((BVOL!M20/10000/(STRIKE!M20/100))*SQRT($A20))*((BVOL!M20/10000/(STRIKE!M20/100))^2/2)*$A20-(BVOL!M20/10000/(STRIKE!M20/100))*SQRT($A20),0,1,TRUE)*STRIKE!M20/100)</f>
        <v>176.31325570198311</v>
      </c>
      <c r="N20" s="8">
        <f>20000*(_xlfn.NORM.DIST(1/((BVOL!N20/10000/(STRIKE!N20/100))*SQRT($A20))*((BVOL!N20/10000/(STRIKE!N20/100))^2/2)*$A20,0,1,TRUE)*STRIKE!N20/100-_xlfn.NORM.DIST(1/((BVOL!N20/10000/(STRIKE!N20/100))*SQRT($A20))*((BVOL!N20/10000/(STRIKE!N20/100))^2/2)*$A20-(BVOL!N20/10000/(STRIKE!N20/100))*SQRT($A20),0,1,TRUE)*STRIKE!N20/100)</f>
        <v>169.9008195131473</v>
      </c>
      <c r="O20" s="8">
        <f>20000*(_xlfn.NORM.DIST(1/((BVOL!O20/10000/(STRIKE!O20/100))*SQRT($A20))*((BVOL!O20/10000/(STRIKE!O20/100))^2/2)*$A20,0,1,TRUE)*STRIKE!O20/100-_xlfn.NORM.DIST(1/((BVOL!O20/10000/(STRIKE!O20/100))*SQRT($A20))*((BVOL!O20/10000/(STRIKE!O20/100))^2/2)*$A20-(BVOL!O20/10000/(STRIKE!O20/100))*SQRT($A20),0,1,TRUE)*STRIKE!O20/100)</f>
        <v>163.56210968039255</v>
      </c>
      <c r="P20" s="8">
        <f>20000*(_xlfn.NORM.DIST(1/((BVOL!P20/10000/(STRIKE!P20/100))*SQRT($A20))*((BVOL!P20/10000/(STRIKE!P20/100))^2/2)*$A20,0,1,TRUE)*STRIKE!P20/100-_xlfn.NORM.DIST(1/((BVOL!P20/10000/(STRIKE!P20/100))*SQRT($A20))*((BVOL!P20/10000/(STRIKE!P20/100))^2/2)*$A20-(BVOL!P20/10000/(STRIKE!P20/100))*SQRT($A20),0,1,TRUE)*STRIKE!P20/100)</f>
        <v>157.32304154900245</v>
      </c>
    </row>
    <row r="21" spans="1:17" x14ac:dyDescent="0.25">
      <c r="A21" s="7">
        <v>25</v>
      </c>
      <c r="B21">
        <f t="shared" si="1"/>
        <v>300</v>
      </c>
      <c r="E21" s="8">
        <f>20000*(_xlfn.NORM.DIST(1/((BVOL!E21/10000/(STRIKE!E21/100))*SQRT($A21))*((BVOL!E21/10000/(STRIKE!E21/100))^2/2)*$A21,0,1,TRUE)*STRIKE!E21/100-_xlfn.NORM.DIST(1/((BVOL!E21/10000/(STRIKE!E21/100))*SQRT($A21))*((BVOL!E21/10000/(STRIKE!E21/100))^2/2)*$A21-(BVOL!E21/10000/(STRIKE!E21/100))*SQRT($A21),0,1,TRUE)*STRIKE!E21/100)</f>
        <v>212.07161678166781</v>
      </c>
      <c r="F21" s="8">
        <f>20000*(_xlfn.NORM.DIST(1/((BVOL!F21/10000/(STRIKE!F21/100))*SQRT($A21))*((BVOL!F21/10000/(STRIKE!F21/100))^2/2)*$A21,0,1,TRUE)*STRIKE!F21/100-_xlfn.NORM.DIST(1/((BVOL!F21/10000/(STRIKE!F21/100))*SQRT($A21))*((BVOL!F21/10000/(STRIKE!F21/100))^2/2)*$A21-(BVOL!F21/10000/(STRIKE!F21/100))*SQRT($A21),0,1,TRUE)*STRIKE!F21/100)</f>
        <v>211.76080326002517</v>
      </c>
      <c r="G21" s="8">
        <f>20000*(_xlfn.NORM.DIST(1/((BVOL!G21/10000/(STRIKE!G21/100))*SQRT($A21))*((BVOL!G21/10000/(STRIKE!G21/100))^2/2)*$A21,0,1,TRUE)*STRIKE!G21/100-_xlfn.NORM.DIST(1/((BVOL!G21/10000/(STRIKE!G21/100))*SQRT($A21))*((BVOL!G21/10000/(STRIKE!G21/100))^2/2)*$A21-(BVOL!G21/10000/(STRIKE!G21/100))*SQRT($A21),0,1,TRUE)*STRIKE!G21/100)</f>
        <v>209.20810646765091</v>
      </c>
      <c r="H21" s="8">
        <f>20000*(_xlfn.NORM.DIST(1/((BVOL!H21/10000/(STRIKE!H21/100))*SQRT($A21))*((BVOL!H21/10000/(STRIKE!H21/100))^2/2)*$A21,0,1,TRUE)*STRIKE!H21/100-_xlfn.NORM.DIST(1/((BVOL!H21/10000/(STRIKE!H21/100))*SQRT($A21))*((BVOL!H21/10000/(STRIKE!H21/100))^2/2)*$A21-(BVOL!H21/10000/(STRIKE!H21/100))*SQRT($A21),0,1,TRUE)*STRIKE!H21/100)</f>
        <v>205.66767219311535</v>
      </c>
      <c r="I21" s="8">
        <f>20000*(_xlfn.NORM.DIST(1/((BVOL!I21/10000/(STRIKE!I21/100))*SQRT($A21))*((BVOL!I21/10000/(STRIKE!I21/100))^2/2)*$A21,0,1,TRUE)*STRIKE!I21/100-_xlfn.NORM.DIST(1/((BVOL!I21/10000/(STRIKE!I21/100))*SQRT($A21))*((BVOL!I21/10000/(STRIKE!I21/100))^2/2)*$A21-(BVOL!I21/10000/(STRIKE!I21/100))*SQRT($A21),0,1,TRUE)*STRIKE!I21/100)</f>
        <v>202.24594721495544</v>
      </c>
      <c r="J21" s="8">
        <f>20000*(_xlfn.NORM.DIST(1/((BVOL!J21/10000/(STRIKE!J21/100))*SQRT($A21))*((BVOL!J21/10000/(STRIKE!J21/100))^2/2)*$A21,0,1,TRUE)*STRIKE!J21/100-_xlfn.NORM.DIST(1/((BVOL!J21/10000/(STRIKE!J21/100))*SQRT($A21))*((BVOL!J21/10000/(STRIKE!J21/100))^2/2)*$A21-(BVOL!J21/10000/(STRIKE!J21/100))*SQRT($A21),0,1,TRUE)*STRIKE!J21/100)</f>
        <v>197.22088508825283</v>
      </c>
      <c r="K21" s="8">
        <f>20000*(_xlfn.NORM.DIST(1/((BVOL!K21/10000/(STRIKE!K21/100))*SQRT($A21))*((BVOL!K21/10000/(STRIKE!K21/100))^2/2)*$A21,0,1,TRUE)*STRIKE!K21/100-_xlfn.NORM.DIST(1/((BVOL!K21/10000/(STRIKE!K21/100))*SQRT($A21))*((BVOL!K21/10000/(STRIKE!K21/100))^2/2)*$A21-(BVOL!K21/10000/(STRIKE!K21/100))*SQRT($A21),0,1,TRUE)*STRIKE!K21/100)</f>
        <v>189.26912535282472</v>
      </c>
      <c r="L21" s="8">
        <f>20000*(_xlfn.NORM.DIST(1/((BVOL!L21/10000/(STRIKE!L21/100))*SQRT($A21))*((BVOL!L21/10000/(STRIKE!L21/100))^2/2)*$A21,0,1,TRUE)*STRIKE!L21/100-_xlfn.NORM.DIST(1/((BVOL!L21/10000/(STRIKE!L21/100))*SQRT($A21))*((BVOL!L21/10000/(STRIKE!L21/100))^2/2)*$A21-(BVOL!L21/10000/(STRIKE!L21/100))*SQRT($A21),0,1,TRUE)*STRIKE!L21/100)</f>
        <v>184.46460766652208</v>
      </c>
      <c r="M21" s="8">
        <f>20000*(_xlfn.NORM.DIST(1/((BVOL!M21/10000/(STRIKE!M21/100))*SQRT($A21))*((BVOL!M21/10000/(STRIKE!M21/100))^2/2)*$A21,0,1,TRUE)*STRIKE!M21/100-_xlfn.NORM.DIST(1/((BVOL!M21/10000/(STRIKE!M21/100))*SQRT($A21))*((BVOL!M21/10000/(STRIKE!M21/100))^2/2)*$A21-(BVOL!M21/10000/(STRIKE!M21/100))*SQRT($A21),0,1,TRUE)*STRIKE!M21/100)</f>
        <v>176.78176285691981</v>
      </c>
      <c r="N21" s="8">
        <f>20000*(_xlfn.NORM.DIST(1/((BVOL!N21/10000/(STRIKE!N21/100))*SQRT($A21))*((BVOL!N21/10000/(STRIKE!N21/100))^2/2)*$A21,0,1,TRUE)*STRIKE!N21/100-_xlfn.NORM.DIST(1/((BVOL!N21/10000/(STRIKE!N21/100))*SQRT($A21))*((BVOL!N21/10000/(STRIKE!N21/100))^2/2)*$A21-(BVOL!N21/10000/(STRIKE!N21/100))*SQRT($A21),0,1,TRUE)*STRIKE!N21/100)</f>
        <v>167.68905812040865</v>
      </c>
      <c r="O21" s="8">
        <f>20000*(_xlfn.NORM.DIST(1/((BVOL!O21/10000/(STRIKE!O21/100))*SQRT($A21))*((BVOL!O21/10000/(STRIKE!O21/100))^2/2)*$A21,0,1,TRUE)*STRIKE!O21/100-_xlfn.NORM.DIST(1/((BVOL!O21/10000/(STRIKE!O21/100))*SQRT($A21))*((BVOL!O21/10000/(STRIKE!O21/100))^2/2)*$A21-(BVOL!O21/10000/(STRIKE!O21/100))*SQRT($A21),0,1,TRUE)*STRIKE!O21/100)</f>
        <v>161.96092437179414</v>
      </c>
      <c r="P21" s="8">
        <f>20000*(_xlfn.NORM.DIST(1/((BVOL!P21/10000/(STRIKE!P21/100))*SQRT($A21))*((BVOL!P21/10000/(STRIKE!P21/100))^2/2)*$A21,0,1,TRUE)*STRIKE!P21/100-_xlfn.NORM.DIST(1/((BVOL!P21/10000/(STRIKE!P21/100))*SQRT($A21))*((BVOL!P21/10000/(STRIKE!P21/100))^2/2)*$A21-(BVOL!P21/10000/(STRIKE!P21/100))*SQRT($A21),0,1,TRUE)*STRIKE!P21/100)</f>
        <v>156.77537246696605</v>
      </c>
    </row>
    <row r="22" spans="1:17" x14ac:dyDescent="0.25">
      <c r="A22" s="7">
        <v>30</v>
      </c>
      <c r="B22">
        <f t="shared" si="1"/>
        <v>360</v>
      </c>
      <c r="E22" s="8">
        <f>20000*(_xlfn.NORM.DIST(1/((BVOL!E22/10000/(STRIKE!E22/100))*SQRT($A22))*((BVOL!E22/10000/(STRIKE!E22/100))^2/2)*$A22,0,1,TRUE)*STRIKE!E22/100-_xlfn.NORM.DIST(1/((BVOL!E22/10000/(STRIKE!E22/100))*SQRT($A22))*((BVOL!E22/10000/(STRIKE!E22/100))^2/2)*$A22-(BVOL!E22/10000/(STRIKE!E22/100))*SQRT($A22),0,1,TRUE)*STRIKE!E22/100)</f>
        <v>212.61325269173483</v>
      </c>
      <c r="F22" s="8">
        <f>20000*(_xlfn.NORM.DIST(1/((BVOL!F22/10000/(STRIKE!F22/100))*SQRT($A22))*((BVOL!F22/10000/(STRIKE!F22/100))^2/2)*$A22,0,1,TRUE)*STRIKE!F22/100-_xlfn.NORM.DIST(1/((BVOL!F22/10000/(STRIKE!F22/100))*SQRT($A22))*((BVOL!F22/10000/(STRIKE!F22/100))^2/2)*$A22-(BVOL!F22/10000/(STRIKE!F22/100))*SQRT($A22),0,1,TRUE)*STRIKE!F22/100)</f>
        <v>212.70533698137714</v>
      </c>
      <c r="G22" s="8">
        <f>20000*(_xlfn.NORM.DIST(1/((BVOL!G22/10000/(STRIKE!G22/100))*SQRT($A22))*((BVOL!G22/10000/(STRIKE!G22/100))^2/2)*$A22,0,1,TRUE)*STRIKE!G22/100-_xlfn.NORM.DIST(1/((BVOL!G22/10000/(STRIKE!G22/100))*SQRT($A22))*((BVOL!G22/10000/(STRIKE!G22/100))^2/2)*$A22-(BVOL!G22/10000/(STRIKE!G22/100))*SQRT($A22),0,1,TRUE)*STRIKE!G22/100)</f>
        <v>210.01227851131992</v>
      </c>
      <c r="H22" s="8">
        <f>20000*(_xlfn.NORM.DIST(1/((BVOL!H22/10000/(STRIKE!H22/100))*SQRT($A22))*((BVOL!H22/10000/(STRIKE!H22/100))^2/2)*$A22,0,1,TRUE)*STRIKE!H22/100-_xlfn.NORM.DIST(1/((BVOL!H22/10000/(STRIKE!H22/100))*SQRT($A22))*((BVOL!H22/10000/(STRIKE!H22/100))^2/2)*$A22-(BVOL!H22/10000/(STRIKE!H22/100))*SQRT($A22),0,1,TRUE)*STRIKE!H22/100)</f>
        <v>206.55628479271058</v>
      </c>
      <c r="I22" s="8">
        <f>20000*(_xlfn.NORM.DIST(1/((BVOL!I22/10000/(STRIKE!I22/100))*SQRT($A22))*((BVOL!I22/10000/(STRIKE!I22/100))^2/2)*$A22,0,1,TRUE)*STRIKE!I22/100-_xlfn.NORM.DIST(1/((BVOL!I22/10000/(STRIKE!I22/100))*SQRT($A22))*((BVOL!I22/10000/(STRIKE!I22/100))^2/2)*$A22-(BVOL!I22/10000/(STRIKE!I22/100))*SQRT($A22),0,1,TRUE)*STRIKE!I22/100)</f>
        <v>202.72294506235994</v>
      </c>
      <c r="J22" s="8">
        <f>20000*(_xlfn.NORM.DIST(1/((BVOL!J22/10000/(STRIKE!J22/100))*SQRT($A22))*((BVOL!J22/10000/(STRIKE!J22/100))^2/2)*$A22,0,1,TRUE)*STRIKE!J22/100-_xlfn.NORM.DIST(1/((BVOL!J22/10000/(STRIKE!J22/100))*SQRT($A22))*((BVOL!J22/10000/(STRIKE!J22/100))^2/2)*$A22-(BVOL!J22/10000/(STRIKE!J22/100))*SQRT($A22),0,1,TRUE)*STRIKE!J22/100)</f>
        <v>197.94245043537052</v>
      </c>
      <c r="K22" s="8">
        <f>20000*(_xlfn.NORM.DIST(1/((BVOL!K22/10000/(STRIKE!K22/100))*SQRT($A22))*((BVOL!K22/10000/(STRIKE!K22/100))^2/2)*$A22,0,1,TRUE)*STRIKE!K22/100-_xlfn.NORM.DIST(1/((BVOL!K22/10000/(STRIKE!K22/100))*SQRT($A22))*((BVOL!K22/10000/(STRIKE!K22/100))^2/2)*$A22-(BVOL!K22/10000/(STRIKE!K22/100))*SQRT($A22),0,1,TRUE)*STRIKE!K22/100)</f>
        <v>191.00804173815681</v>
      </c>
      <c r="L22" s="8">
        <f>20000*(_xlfn.NORM.DIST(1/((BVOL!L22/10000/(STRIKE!L22/100))*SQRT($A22))*((BVOL!L22/10000/(STRIKE!L22/100))^2/2)*$A22,0,1,TRUE)*STRIKE!L22/100-_xlfn.NORM.DIST(1/((BVOL!L22/10000/(STRIKE!L22/100))*SQRT($A22))*((BVOL!L22/10000/(STRIKE!L22/100))^2/2)*$A22-(BVOL!L22/10000/(STRIKE!L22/100))*SQRT($A22),0,1,TRUE)*STRIKE!L22/100)</f>
        <v>184.02221939557634</v>
      </c>
      <c r="M22" s="8">
        <f>20000*(_xlfn.NORM.DIST(1/((BVOL!M22/10000/(STRIKE!M22/100))*SQRT($A22))*((BVOL!M22/10000/(STRIKE!M22/100))^2/2)*$A22,0,1,TRUE)*STRIKE!M22/100-_xlfn.NORM.DIST(1/((BVOL!M22/10000/(STRIKE!M22/100))*SQRT($A22))*((BVOL!M22/10000/(STRIKE!M22/100))^2/2)*$A22-(BVOL!M22/10000/(STRIKE!M22/100))*SQRT($A22),0,1,TRUE)*STRIKE!M22/100)</f>
        <v>173.75825722222041</v>
      </c>
      <c r="N22" s="8">
        <f>20000*(_xlfn.NORM.DIST(1/((BVOL!N22/10000/(STRIKE!N22/100))*SQRT($A22))*((BVOL!N22/10000/(STRIKE!N22/100))^2/2)*$A22,0,1,TRUE)*STRIKE!N22/100-_xlfn.NORM.DIST(1/((BVOL!N22/10000/(STRIKE!N22/100))*SQRT($A22))*((BVOL!N22/10000/(STRIKE!N22/100))^2/2)*$A22-(BVOL!N22/10000/(STRIKE!N22/100))*SQRT($A22),0,1,TRUE)*STRIKE!N22/100)</f>
        <v>165.55785354279973</v>
      </c>
      <c r="O22" s="8">
        <f>20000*(_xlfn.NORM.DIST(1/((BVOL!O22/10000/(STRIKE!O22/100))*SQRT($A22))*((BVOL!O22/10000/(STRIKE!O22/100))^2/2)*$A22,0,1,TRUE)*STRIKE!O22/100-_xlfn.NORM.DIST(1/((BVOL!O22/10000/(STRIKE!O22/100))*SQRT($A22))*((BVOL!O22/10000/(STRIKE!O22/100))^2/2)*$A22-(BVOL!O22/10000/(STRIKE!O22/100))*SQRT($A22),0,1,TRUE)*STRIKE!O22/100)</f>
        <v>161.13048143084092</v>
      </c>
      <c r="P22" s="8">
        <f>20000*(_xlfn.NORM.DIST(1/((BVOL!P22/10000/(STRIKE!P22/100))*SQRT($A22))*((BVOL!P22/10000/(STRIKE!P22/100))^2/2)*$A22,0,1,TRUE)*STRIKE!P22/100-_xlfn.NORM.DIST(1/((BVOL!P22/10000/(STRIKE!P22/100))*SQRT($A22))*((BVOL!P22/10000/(STRIKE!P22/100))^2/2)*$A22-(BVOL!P22/10000/(STRIKE!P22/100))*SQRT($A22),0,1,TRUE)*STRIKE!P22/100)</f>
        <v>156.69828890590512</v>
      </c>
    </row>
    <row r="25" spans="1:17" x14ac:dyDescent="0.25"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10"/>
    </row>
    <row r="26" spans="1:17" x14ac:dyDescent="0.25"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10"/>
    </row>
    <row r="27" spans="1:17" x14ac:dyDescent="0.25"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10"/>
    </row>
    <row r="28" spans="1:17" x14ac:dyDescent="0.25"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10"/>
    </row>
    <row r="29" spans="1:17" x14ac:dyDescent="0.25"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10"/>
    </row>
    <row r="30" spans="1:17" x14ac:dyDescent="0.25"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10"/>
    </row>
    <row r="31" spans="1:17" x14ac:dyDescent="0.25"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10"/>
    </row>
    <row r="32" spans="1:17" x14ac:dyDescent="0.25"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10"/>
    </row>
    <row r="33" spans="5:17" x14ac:dyDescent="0.25"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10"/>
    </row>
    <row r="34" spans="5:17" x14ac:dyDescent="0.25"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10"/>
    </row>
    <row r="35" spans="5:17" x14ac:dyDescent="0.25"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10"/>
    </row>
    <row r="36" spans="5:17" x14ac:dyDescent="0.25"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10"/>
    </row>
    <row r="37" spans="5:17" x14ac:dyDescent="0.25"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10"/>
    </row>
    <row r="38" spans="5:17" x14ac:dyDescent="0.25"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10"/>
    </row>
    <row r="39" spans="5:17" x14ac:dyDescent="0.25"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10"/>
    </row>
    <row r="40" spans="5:17" x14ac:dyDescent="0.25"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10"/>
    </row>
    <row r="41" spans="5:17" x14ac:dyDescent="0.25"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10"/>
    </row>
    <row r="42" spans="5:17" x14ac:dyDescent="0.25"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10"/>
    </row>
    <row r="43" spans="5:17" x14ac:dyDescent="0.25"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10"/>
    </row>
    <row r="44" spans="5:17" x14ac:dyDescent="0.25">
      <c r="E44" s="6"/>
      <c r="F44" s="6"/>
      <c r="G44" s="6"/>
      <c r="H44" s="6"/>
      <c r="I44" s="6"/>
      <c r="J44" s="6"/>
      <c r="K44" s="6"/>
      <c r="L44" s="6"/>
      <c r="M44" s="6"/>
      <c r="N44" s="6"/>
      <c r="O44" s="6"/>
      <c r="P44" s="6"/>
    </row>
    <row r="45" spans="5:17" x14ac:dyDescent="0.25">
      <c r="E45" s="6"/>
      <c r="F45" s="6"/>
      <c r="G45" s="6"/>
      <c r="H45" s="6"/>
      <c r="I45" s="6"/>
      <c r="J45" s="6"/>
      <c r="K45" s="6"/>
      <c r="L45" s="6"/>
      <c r="M45" s="6"/>
      <c r="N45" s="6"/>
      <c r="O45" s="6"/>
      <c r="P45" s="6"/>
    </row>
    <row r="46" spans="5:17" x14ac:dyDescent="0.25">
      <c r="E46" s="6"/>
      <c r="F46" s="6"/>
      <c r="G46" s="6"/>
      <c r="H46" s="6"/>
      <c r="I46" s="6"/>
      <c r="J46" s="6"/>
      <c r="K46" s="6"/>
      <c r="L46" s="6"/>
      <c r="M46" s="6"/>
      <c r="N46" s="6"/>
      <c r="O46" s="6"/>
      <c r="P46" s="6"/>
    </row>
    <row r="47" spans="5:17" x14ac:dyDescent="0.25">
      <c r="E47" s="6"/>
      <c r="F47" s="6"/>
      <c r="G47" s="6"/>
      <c r="H47" s="6"/>
      <c r="I47" s="6"/>
      <c r="J47" s="6"/>
      <c r="K47" s="6"/>
      <c r="L47" s="6"/>
      <c r="M47" s="6"/>
      <c r="N47" s="6"/>
      <c r="O47" s="6"/>
      <c r="P47" s="6"/>
    </row>
    <row r="48" spans="5:17" x14ac:dyDescent="0.25">
      <c r="E48" s="6"/>
      <c r="F48" s="6"/>
      <c r="G48" s="6"/>
      <c r="H48" s="6"/>
      <c r="I48" s="6"/>
      <c r="J48" s="6"/>
      <c r="K48" s="6"/>
      <c r="L48" s="6"/>
      <c r="M48" s="6"/>
      <c r="N48" s="6"/>
      <c r="O48" s="6"/>
      <c r="P48" s="6"/>
    </row>
    <row r="49" spans="5:16" x14ac:dyDescent="0.25">
      <c r="E49" s="6"/>
      <c r="F49" s="6"/>
      <c r="G49" s="6"/>
      <c r="H49" s="6"/>
      <c r="I49" s="6"/>
      <c r="J49" s="6"/>
      <c r="K49" s="6"/>
      <c r="L49" s="6"/>
      <c r="M49" s="6"/>
      <c r="N49" s="6"/>
      <c r="O49" s="6"/>
      <c r="P49" s="6"/>
    </row>
    <row r="50" spans="5:16" x14ac:dyDescent="0.25">
      <c r="E50" s="6"/>
      <c r="F50" s="6"/>
      <c r="G50" s="6"/>
      <c r="H50" s="6"/>
      <c r="I50" s="6"/>
      <c r="J50" s="6"/>
      <c r="K50" s="6"/>
      <c r="L50" s="6"/>
      <c r="M50" s="6"/>
      <c r="N50" s="6"/>
      <c r="O50" s="6"/>
      <c r="P50" s="6"/>
    </row>
    <row r="51" spans="5:16" x14ac:dyDescent="0.25">
      <c r="E51" s="6"/>
      <c r="F51" s="6"/>
      <c r="G51" s="6"/>
      <c r="H51" s="6"/>
      <c r="I51" s="6"/>
      <c r="J51" s="6"/>
      <c r="K51" s="6"/>
      <c r="L51" s="6"/>
      <c r="M51" s="6"/>
      <c r="N51" s="6"/>
      <c r="O51" s="6"/>
      <c r="P51" s="6"/>
    </row>
    <row r="52" spans="5:16" x14ac:dyDescent="0.25">
      <c r="E52" s="6"/>
      <c r="F52" s="6"/>
      <c r="G52" s="6"/>
      <c r="H52" s="6"/>
      <c r="I52" s="6"/>
      <c r="J52" s="6"/>
      <c r="K52" s="6"/>
      <c r="L52" s="6"/>
      <c r="M52" s="6"/>
      <c r="N52" s="6"/>
      <c r="O52" s="6"/>
      <c r="P52" s="6"/>
    </row>
    <row r="53" spans="5:16" x14ac:dyDescent="0.25">
      <c r="E53" s="6"/>
      <c r="F53" s="6"/>
      <c r="G53" s="6"/>
      <c r="H53" s="6"/>
      <c r="I53" s="6"/>
      <c r="J53" s="6"/>
      <c r="K53" s="6"/>
      <c r="L53" s="6"/>
      <c r="M53" s="6"/>
      <c r="N53" s="6"/>
      <c r="O53" s="6"/>
      <c r="P53" s="6"/>
    </row>
    <row r="54" spans="5:16" x14ac:dyDescent="0.25">
      <c r="E54" s="6"/>
      <c r="F54" s="6"/>
      <c r="G54" s="6"/>
      <c r="H54" s="6"/>
      <c r="I54" s="6"/>
      <c r="J54" s="6"/>
      <c r="K54" s="6"/>
      <c r="L54" s="6"/>
      <c r="M54" s="6"/>
      <c r="N54" s="6"/>
      <c r="O54" s="6"/>
      <c r="P54" s="6"/>
    </row>
    <row r="55" spans="5:16" x14ac:dyDescent="0.25">
      <c r="E55" s="6"/>
      <c r="F55" s="6"/>
      <c r="G55" s="6"/>
      <c r="H55" s="6"/>
      <c r="I55" s="6"/>
      <c r="J55" s="6"/>
      <c r="K55" s="6"/>
      <c r="L55" s="6"/>
      <c r="M55" s="6"/>
      <c r="N55" s="6"/>
      <c r="O55" s="6"/>
      <c r="P55" s="6"/>
    </row>
    <row r="56" spans="5:16" x14ac:dyDescent="0.25">
      <c r="E56" s="6"/>
      <c r="F56" s="6"/>
      <c r="G56" s="6"/>
      <c r="H56" s="6"/>
      <c r="I56" s="6"/>
      <c r="J56" s="6"/>
      <c r="K56" s="6"/>
      <c r="L56" s="6"/>
      <c r="M56" s="6"/>
      <c r="N56" s="6"/>
      <c r="O56" s="6"/>
      <c r="P56" s="6"/>
    </row>
    <row r="57" spans="5:16" x14ac:dyDescent="0.25">
      <c r="E57" s="6"/>
      <c r="F57" s="6"/>
      <c r="G57" s="6"/>
      <c r="H57" s="6"/>
      <c r="I57" s="6"/>
      <c r="J57" s="6"/>
      <c r="K57" s="6"/>
      <c r="L57" s="6"/>
      <c r="M57" s="6"/>
      <c r="N57" s="6"/>
      <c r="O57" s="6"/>
      <c r="P57" s="6"/>
    </row>
    <row r="58" spans="5:16" x14ac:dyDescent="0.25">
      <c r="E58" s="6"/>
      <c r="F58" s="6"/>
      <c r="G58" s="6"/>
      <c r="H58" s="6"/>
      <c r="I58" s="6"/>
      <c r="J58" s="6"/>
      <c r="K58" s="6"/>
      <c r="L58" s="6"/>
      <c r="M58" s="6"/>
      <c r="N58" s="6"/>
      <c r="O58" s="6"/>
      <c r="P58" s="6"/>
    </row>
    <row r="59" spans="5:16" x14ac:dyDescent="0.25">
      <c r="E59" s="6"/>
      <c r="F59" s="6"/>
      <c r="G59" s="6"/>
      <c r="H59" s="6"/>
      <c r="I59" s="6"/>
      <c r="J59" s="6"/>
      <c r="K59" s="6"/>
      <c r="L59" s="6"/>
      <c r="M59" s="6"/>
      <c r="N59" s="6"/>
      <c r="O59" s="6"/>
      <c r="P59" s="6"/>
    </row>
    <row r="60" spans="5:16" x14ac:dyDescent="0.25">
      <c r="E60" s="6"/>
      <c r="F60" s="6"/>
      <c r="G60" s="6"/>
      <c r="H60" s="6"/>
      <c r="I60" s="6"/>
      <c r="J60" s="6"/>
      <c r="K60" s="6"/>
      <c r="L60" s="6"/>
      <c r="M60" s="6"/>
      <c r="N60" s="6"/>
      <c r="O60" s="6"/>
      <c r="P60" s="6"/>
    </row>
    <row r="61" spans="5:16" x14ac:dyDescent="0.25">
      <c r="E61" s="6"/>
      <c r="F61" s="6"/>
      <c r="G61" s="6"/>
      <c r="H61" s="6"/>
      <c r="I61" s="6"/>
      <c r="J61" s="6"/>
      <c r="K61" s="6"/>
      <c r="L61" s="6"/>
      <c r="M61" s="6"/>
      <c r="N61" s="6"/>
      <c r="O61" s="6"/>
      <c r="P61" s="6"/>
    </row>
    <row r="62" spans="5:16" x14ac:dyDescent="0.25">
      <c r="E62" s="6"/>
      <c r="F62" s="6"/>
      <c r="G62" s="6"/>
      <c r="H62" s="6"/>
      <c r="I62" s="6"/>
      <c r="J62" s="6"/>
      <c r="K62" s="6"/>
      <c r="L62" s="6"/>
      <c r="M62" s="6"/>
      <c r="N62" s="6"/>
      <c r="O62" s="6"/>
      <c r="P62" s="6"/>
    </row>
    <row r="63" spans="5:16" x14ac:dyDescent="0.25">
      <c r="E63" s="6"/>
      <c r="F63" s="6"/>
      <c r="G63" s="6"/>
      <c r="H63" s="6"/>
      <c r="I63" s="6"/>
      <c r="J63" s="6"/>
      <c r="K63" s="6"/>
      <c r="L63" s="6"/>
      <c r="M63" s="6"/>
      <c r="N63" s="6"/>
      <c r="O63" s="6"/>
      <c r="P63" s="6"/>
    </row>
    <row r="64" spans="5:16" x14ac:dyDescent="0.25">
      <c r="E64" s="6"/>
      <c r="F64" s="6"/>
      <c r="G64" s="6"/>
      <c r="H64" s="6"/>
      <c r="I64" s="6"/>
      <c r="J64" s="6"/>
      <c r="K64" s="6"/>
      <c r="L64" s="6"/>
      <c r="M64" s="6"/>
      <c r="N64" s="6"/>
      <c r="O64" s="6"/>
      <c r="P64" s="6"/>
    </row>
    <row r="65" spans="5:16" x14ac:dyDescent="0.25">
      <c r="E65" s="6"/>
      <c r="F65" s="6"/>
      <c r="G65" s="6"/>
      <c r="H65" s="6"/>
      <c r="I65" s="6"/>
      <c r="J65" s="6"/>
      <c r="K65" s="6"/>
      <c r="L65" s="6"/>
      <c r="M65" s="6"/>
      <c r="N65" s="6"/>
      <c r="O65" s="6"/>
      <c r="P65" s="6"/>
    </row>
    <row r="66" spans="5:16" x14ac:dyDescent="0.25">
      <c r="E66" s="6"/>
      <c r="F66" s="6"/>
      <c r="G66" s="6"/>
      <c r="H66" s="6"/>
      <c r="I66" s="6"/>
      <c r="J66" s="6"/>
      <c r="K66" s="6"/>
      <c r="L66" s="6"/>
      <c r="M66" s="6"/>
      <c r="N66" s="6"/>
      <c r="O66" s="6"/>
      <c r="P66" s="6"/>
    </row>
    <row r="67" spans="5:16" x14ac:dyDescent="0.25">
      <c r="E67" s="6"/>
      <c r="F67" s="6"/>
      <c r="G67" s="6"/>
      <c r="H67" s="6"/>
      <c r="I67" s="6"/>
      <c r="J67" s="6"/>
      <c r="K67" s="6"/>
      <c r="L67" s="6"/>
      <c r="M67" s="6"/>
      <c r="N67" s="6"/>
      <c r="O67" s="6"/>
      <c r="P67" s="6"/>
    </row>
    <row r="68" spans="5:16" x14ac:dyDescent="0.25"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</row>
    <row r="69" spans="5:16" x14ac:dyDescent="0.25">
      <c r="E69" s="6"/>
      <c r="F69" s="6"/>
      <c r="G69" s="6"/>
      <c r="H69" s="6"/>
      <c r="I69" s="6"/>
      <c r="J69" s="6"/>
      <c r="K69" s="6"/>
      <c r="L69" s="6"/>
      <c r="M69" s="6"/>
      <c r="N69" s="6"/>
      <c r="O69" s="6"/>
      <c r="P69" s="6"/>
    </row>
    <row r="70" spans="5:16" x14ac:dyDescent="0.25">
      <c r="E70" s="6"/>
      <c r="F70" s="6"/>
      <c r="G70" s="6"/>
      <c r="H70" s="6"/>
      <c r="I70" s="6"/>
      <c r="J70" s="6"/>
      <c r="K70" s="6"/>
      <c r="L70" s="6"/>
      <c r="M70" s="6"/>
      <c r="N70" s="6"/>
      <c r="O70" s="6"/>
      <c r="P70" s="6"/>
    </row>
    <row r="71" spans="5:16" x14ac:dyDescent="0.25">
      <c r="E71" s="6"/>
      <c r="F71" s="6"/>
      <c r="G71" s="6"/>
      <c r="H71" s="6"/>
      <c r="I71" s="6"/>
      <c r="J71" s="6"/>
      <c r="K71" s="6"/>
      <c r="L71" s="6"/>
      <c r="M71" s="6"/>
      <c r="N71" s="6"/>
      <c r="O71" s="6"/>
      <c r="P71" s="6"/>
    </row>
    <row r="72" spans="5:16" x14ac:dyDescent="0.25">
      <c r="E72" s="6"/>
      <c r="F72" s="6"/>
      <c r="G72" s="6"/>
      <c r="H72" s="6"/>
      <c r="I72" s="6"/>
      <c r="J72" s="6"/>
      <c r="K72" s="6"/>
      <c r="L72" s="6"/>
      <c r="M72" s="6"/>
      <c r="N72" s="6"/>
      <c r="O72" s="6"/>
      <c r="P72" s="6"/>
    </row>
    <row r="73" spans="5:16" x14ac:dyDescent="0.25">
      <c r="E73" s="6"/>
      <c r="F73" s="6"/>
      <c r="G73" s="6"/>
      <c r="H73" s="6"/>
      <c r="I73" s="6"/>
      <c r="J73" s="6"/>
      <c r="K73" s="6"/>
      <c r="L73" s="6"/>
      <c r="M73" s="6"/>
      <c r="N73" s="6"/>
      <c r="O73" s="6"/>
      <c r="P73" s="6"/>
    </row>
    <row r="74" spans="5:16" x14ac:dyDescent="0.25">
      <c r="E74" s="6"/>
      <c r="F74" s="6"/>
      <c r="G74" s="6"/>
      <c r="H74" s="6"/>
      <c r="I74" s="6"/>
      <c r="J74" s="6"/>
      <c r="K74" s="6"/>
      <c r="L74" s="6"/>
      <c r="M74" s="6"/>
      <c r="N74" s="6"/>
      <c r="O74" s="6"/>
      <c r="P74" s="6"/>
    </row>
    <row r="75" spans="5:16" x14ac:dyDescent="0.25">
      <c r="E75" s="6"/>
      <c r="F75" s="6"/>
      <c r="G75" s="6"/>
      <c r="H75" s="6"/>
      <c r="I75" s="6"/>
      <c r="J75" s="6"/>
      <c r="K75" s="6"/>
      <c r="L75" s="6"/>
      <c r="M75" s="6"/>
      <c r="N75" s="6"/>
      <c r="O75" s="6"/>
      <c r="P75" s="6"/>
    </row>
    <row r="76" spans="5:16" x14ac:dyDescent="0.25">
      <c r="E76" s="6"/>
      <c r="F76" s="6"/>
      <c r="G76" s="6"/>
      <c r="H76" s="6"/>
      <c r="I76" s="6"/>
      <c r="J76" s="6"/>
      <c r="K76" s="6"/>
      <c r="L76" s="6"/>
      <c r="M76" s="6"/>
      <c r="N76" s="6"/>
      <c r="O76" s="6"/>
      <c r="P76" s="6"/>
    </row>
    <row r="77" spans="5:16" x14ac:dyDescent="0.25">
      <c r="E77" s="6"/>
      <c r="F77" s="6"/>
      <c r="G77" s="6"/>
      <c r="H77" s="6"/>
      <c r="I77" s="6"/>
      <c r="J77" s="6"/>
      <c r="K77" s="6"/>
      <c r="L77" s="6"/>
      <c r="M77" s="6"/>
      <c r="N77" s="6"/>
      <c r="O77" s="6"/>
      <c r="P77" s="6"/>
    </row>
    <row r="78" spans="5:16" x14ac:dyDescent="0.25">
      <c r="E78" s="6"/>
      <c r="F78" s="6"/>
      <c r="G78" s="6"/>
      <c r="H78" s="6"/>
      <c r="I78" s="6"/>
      <c r="J78" s="6"/>
      <c r="K78" s="6"/>
      <c r="L78" s="6"/>
      <c r="M78" s="6"/>
      <c r="N78" s="6"/>
      <c r="O78" s="6"/>
      <c r="P78" s="6"/>
    </row>
    <row r="79" spans="5:16" x14ac:dyDescent="0.25">
      <c r="E79" s="6"/>
      <c r="F79" s="6"/>
      <c r="G79" s="6"/>
      <c r="H79" s="6"/>
      <c r="I79" s="6"/>
      <c r="J79" s="6"/>
      <c r="K79" s="6"/>
      <c r="L79" s="6"/>
      <c r="M79" s="6"/>
      <c r="N79" s="6"/>
      <c r="O79" s="6"/>
      <c r="P79" s="6"/>
    </row>
    <row r="80" spans="5:16" x14ac:dyDescent="0.25">
      <c r="E80" s="6"/>
      <c r="F80" s="6"/>
      <c r="G80" s="6"/>
      <c r="H80" s="6"/>
      <c r="I80" s="6"/>
      <c r="J80" s="6"/>
      <c r="K80" s="6"/>
      <c r="L80" s="6"/>
      <c r="M80" s="6"/>
      <c r="N80" s="6"/>
      <c r="O80" s="6"/>
      <c r="P80" s="6"/>
    </row>
    <row r="81" spans="5:16" x14ac:dyDescent="0.25">
      <c r="E81" s="6"/>
      <c r="F81" s="6"/>
      <c r="G81" s="6"/>
      <c r="H81" s="6"/>
      <c r="I81" s="6"/>
      <c r="J81" s="6"/>
      <c r="K81" s="6"/>
      <c r="L81" s="6"/>
      <c r="M81" s="6"/>
      <c r="N81" s="6"/>
      <c r="O81" s="6"/>
      <c r="P81" s="6"/>
    </row>
    <row r="82" spans="5:16" x14ac:dyDescent="0.25">
      <c r="E82" s="6"/>
      <c r="F82" s="6"/>
      <c r="G82" s="6"/>
      <c r="H82" s="6"/>
      <c r="I82" s="6"/>
      <c r="J82" s="6"/>
      <c r="K82" s="6"/>
      <c r="L82" s="6"/>
      <c r="M82" s="6"/>
      <c r="N82" s="6"/>
      <c r="O82" s="6"/>
      <c r="P82" s="6"/>
    </row>
    <row r="83" spans="5:16" x14ac:dyDescent="0.25">
      <c r="E83" s="6"/>
      <c r="F83" s="6"/>
      <c r="G83" s="6"/>
      <c r="H83" s="6"/>
      <c r="I83" s="6"/>
      <c r="J83" s="6"/>
      <c r="K83" s="6"/>
      <c r="L83" s="6"/>
      <c r="M83" s="6"/>
      <c r="N83" s="6"/>
      <c r="O83" s="6"/>
      <c r="P83" s="6"/>
    </row>
    <row r="84" spans="5:16" x14ac:dyDescent="0.25">
      <c r="E84" s="6"/>
      <c r="F84" s="6"/>
      <c r="G84" s="6"/>
      <c r="H84" s="6"/>
      <c r="I84" s="6"/>
      <c r="J84" s="6"/>
      <c r="K84" s="6"/>
      <c r="L84" s="6"/>
      <c r="M84" s="6"/>
      <c r="N84" s="6"/>
      <c r="O84" s="6"/>
      <c r="P84" s="6"/>
    </row>
    <row r="85" spans="5:16" x14ac:dyDescent="0.25">
      <c r="E85" s="6"/>
      <c r="F85" s="6"/>
      <c r="G85" s="6"/>
      <c r="H85" s="6"/>
      <c r="I85" s="6"/>
      <c r="J85" s="6"/>
      <c r="K85" s="6"/>
      <c r="L85" s="6"/>
      <c r="M85" s="6"/>
      <c r="N85" s="6"/>
      <c r="O85" s="6"/>
      <c r="P85" s="6"/>
    </row>
    <row r="86" spans="5:16" x14ac:dyDescent="0.25">
      <c r="E86" s="6"/>
      <c r="F86" s="6"/>
      <c r="G86" s="6"/>
      <c r="H86" s="6"/>
      <c r="I86" s="6"/>
      <c r="J86" s="6"/>
      <c r="K86" s="6"/>
      <c r="L86" s="6"/>
      <c r="M86" s="6"/>
      <c r="N86" s="6"/>
      <c r="O86" s="6"/>
      <c r="P86" s="6"/>
    </row>
    <row r="87" spans="5:16" x14ac:dyDescent="0.25">
      <c r="E87" s="6"/>
      <c r="F87" s="6"/>
      <c r="G87" s="6"/>
      <c r="H87" s="6"/>
      <c r="I87" s="6"/>
      <c r="J87" s="6"/>
      <c r="K87" s="6"/>
      <c r="L87" s="6"/>
      <c r="M87" s="6"/>
      <c r="N87" s="6"/>
      <c r="O87" s="6"/>
      <c r="P87" s="6"/>
    </row>
    <row r="88" spans="5:16" x14ac:dyDescent="0.25">
      <c r="E88" s="6"/>
      <c r="F88" s="6"/>
      <c r="G88" s="6"/>
      <c r="H88" s="6"/>
      <c r="I88" s="6"/>
      <c r="J88" s="6"/>
      <c r="K88" s="6"/>
      <c r="L88" s="6"/>
      <c r="M88" s="6"/>
      <c r="N88" s="6"/>
      <c r="O88" s="6"/>
      <c r="P88" s="6"/>
    </row>
    <row r="89" spans="5:16" x14ac:dyDescent="0.25">
      <c r="E89" s="6"/>
      <c r="F89" s="6"/>
      <c r="G89" s="6"/>
      <c r="H89" s="6"/>
      <c r="I89" s="6"/>
      <c r="J89" s="6"/>
      <c r="K89" s="6"/>
      <c r="L89" s="6"/>
      <c r="M89" s="6"/>
      <c r="N89" s="6"/>
      <c r="O89" s="6"/>
      <c r="P89" s="6"/>
    </row>
    <row r="90" spans="5:16" x14ac:dyDescent="0.25">
      <c r="E90" s="6"/>
      <c r="F90" s="6"/>
      <c r="G90" s="6"/>
      <c r="H90" s="6"/>
      <c r="I90" s="6"/>
      <c r="J90" s="6"/>
      <c r="K90" s="6"/>
      <c r="L90" s="6"/>
      <c r="M90" s="6"/>
      <c r="N90" s="6"/>
      <c r="O90" s="6"/>
      <c r="P90" s="6"/>
    </row>
    <row r="91" spans="5:16" x14ac:dyDescent="0.25">
      <c r="E91" s="6"/>
      <c r="F91" s="6"/>
      <c r="G91" s="6"/>
      <c r="H91" s="6"/>
      <c r="I91" s="6"/>
      <c r="J91" s="6"/>
      <c r="K91" s="6"/>
      <c r="L91" s="6"/>
      <c r="M91" s="6"/>
      <c r="N91" s="6"/>
      <c r="O91" s="6"/>
      <c r="P91" s="6"/>
    </row>
    <row r="92" spans="5:16" x14ac:dyDescent="0.25">
      <c r="E92" s="6"/>
      <c r="F92" s="6"/>
      <c r="G92" s="6"/>
      <c r="H92" s="6"/>
      <c r="I92" s="6"/>
      <c r="J92" s="6"/>
      <c r="K92" s="6"/>
      <c r="L92" s="6"/>
      <c r="M92" s="6"/>
      <c r="N92" s="6"/>
      <c r="O92" s="6"/>
      <c r="P92" s="6"/>
    </row>
    <row r="93" spans="5:16" x14ac:dyDescent="0.25">
      <c r="E93" s="6"/>
      <c r="F93" s="6"/>
      <c r="G93" s="6"/>
      <c r="H93" s="6"/>
      <c r="I93" s="6"/>
      <c r="J93" s="6"/>
      <c r="K93" s="6"/>
      <c r="L93" s="6"/>
      <c r="M93" s="6"/>
      <c r="N93" s="6"/>
      <c r="O93" s="6"/>
      <c r="P93" s="6"/>
    </row>
    <row r="94" spans="5:16" x14ac:dyDescent="0.25">
      <c r="E94" s="6"/>
      <c r="F94" s="6"/>
      <c r="G94" s="6"/>
      <c r="H94" s="6"/>
      <c r="I94" s="6"/>
      <c r="J94" s="6"/>
      <c r="K94" s="6"/>
      <c r="L94" s="6"/>
      <c r="M94" s="6"/>
      <c r="N94" s="6"/>
      <c r="O94" s="6"/>
      <c r="P94" s="6"/>
    </row>
    <row r="95" spans="5:16" x14ac:dyDescent="0.25">
      <c r="E95" s="6"/>
      <c r="F95" s="6"/>
      <c r="G95" s="6"/>
      <c r="H95" s="6"/>
      <c r="I95" s="6"/>
      <c r="J95" s="6"/>
      <c r="K95" s="6"/>
      <c r="L95" s="6"/>
      <c r="M95" s="6"/>
      <c r="N95" s="6"/>
      <c r="O95" s="6"/>
      <c r="P95" s="6"/>
    </row>
    <row r="96" spans="5:16" x14ac:dyDescent="0.25">
      <c r="E96" s="6"/>
      <c r="F96" s="6"/>
      <c r="G96" s="6"/>
      <c r="H96" s="6"/>
      <c r="I96" s="6"/>
      <c r="J96" s="6"/>
      <c r="K96" s="6"/>
      <c r="L96" s="6"/>
      <c r="M96" s="6"/>
      <c r="N96" s="6"/>
      <c r="O96" s="6"/>
      <c r="P96" s="6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9CB008-0C6A-4850-B645-153AFD9EACFA}">
  <dimension ref="A1:Q17"/>
  <sheetViews>
    <sheetView workbookViewId="0">
      <selection activeCell="R19" sqref="R19"/>
    </sheetView>
  </sheetViews>
  <sheetFormatPr defaultRowHeight="15" x14ac:dyDescent="0.25"/>
  <cols>
    <col min="5" max="7" width="11.5703125" bestFit="1" customWidth="1"/>
    <col min="8" max="17" width="12.5703125" bestFit="1" customWidth="1"/>
  </cols>
  <sheetData>
    <row r="1" spans="1:17" x14ac:dyDescent="0.25">
      <c r="A1" t="s">
        <v>4</v>
      </c>
      <c r="C1" t="s">
        <v>0</v>
      </c>
      <c r="D1" t="s">
        <v>1</v>
      </c>
      <c r="E1">
        <v>2</v>
      </c>
      <c r="F1">
        <v>3</v>
      </c>
      <c r="G1">
        <v>4</v>
      </c>
      <c r="H1">
        <v>5</v>
      </c>
      <c r="I1">
        <v>6</v>
      </c>
      <c r="J1">
        <v>7</v>
      </c>
      <c r="K1">
        <v>8</v>
      </c>
      <c r="L1">
        <v>9</v>
      </c>
      <c r="M1">
        <v>10</v>
      </c>
      <c r="N1">
        <v>15</v>
      </c>
      <c r="O1">
        <v>20</v>
      </c>
      <c r="P1">
        <v>25</v>
      </c>
      <c r="Q1">
        <v>30</v>
      </c>
    </row>
    <row r="2" spans="1:17" x14ac:dyDescent="0.25">
      <c r="A2" t="s">
        <v>3</v>
      </c>
      <c r="D2" t="s">
        <v>2</v>
      </c>
      <c r="E2">
        <f>E1*12</f>
        <v>24</v>
      </c>
      <c r="F2">
        <f t="shared" ref="F2:Q2" si="0">F1*12</f>
        <v>36</v>
      </c>
      <c r="G2">
        <f t="shared" si="0"/>
        <v>48</v>
      </c>
      <c r="H2">
        <f t="shared" si="0"/>
        <v>60</v>
      </c>
      <c r="I2">
        <f t="shared" si="0"/>
        <v>72</v>
      </c>
      <c r="J2">
        <f t="shared" si="0"/>
        <v>84</v>
      </c>
      <c r="K2">
        <f t="shared" si="0"/>
        <v>96</v>
      </c>
      <c r="L2">
        <f t="shared" si="0"/>
        <v>108</v>
      </c>
      <c r="M2">
        <f t="shared" si="0"/>
        <v>120</v>
      </c>
      <c r="N2">
        <f t="shared" si="0"/>
        <v>180</v>
      </c>
      <c r="O2">
        <f t="shared" si="0"/>
        <v>240</v>
      </c>
      <c r="P2">
        <f t="shared" si="0"/>
        <v>300</v>
      </c>
      <c r="Q2">
        <f t="shared" si="0"/>
        <v>360</v>
      </c>
    </row>
    <row r="3" spans="1:17" x14ac:dyDescent="0.25">
      <c r="A3" t="s">
        <v>1</v>
      </c>
      <c r="B3" t="s">
        <v>2</v>
      </c>
    </row>
    <row r="4" spans="1:17" x14ac:dyDescent="0.25">
      <c r="A4">
        <v>2</v>
      </c>
      <c r="B4">
        <f t="shared" ref="B4:B17" si="1">A4*12</f>
        <v>24</v>
      </c>
      <c r="E4" s="9">
        <v>95</v>
      </c>
      <c r="F4" s="9">
        <v>155</v>
      </c>
      <c r="G4" s="9">
        <v>216</v>
      </c>
      <c r="H4" s="9">
        <v>273</v>
      </c>
      <c r="I4" s="9">
        <v>331</v>
      </c>
      <c r="J4" s="9">
        <v>386</v>
      </c>
      <c r="K4" s="9">
        <v>437</v>
      </c>
      <c r="L4" s="9">
        <v>488</v>
      </c>
      <c r="M4" s="9">
        <v>537</v>
      </c>
      <c r="N4" s="9">
        <v>746</v>
      </c>
      <c r="O4" s="9">
        <v>933</v>
      </c>
      <c r="P4" s="9">
        <v>1108</v>
      </c>
      <c r="Q4" s="9">
        <v>1270</v>
      </c>
    </row>
    <row r="5" spans="1:17" x14ac:dyDescent="0.25">
      <c r="A5">
        <v>3</v>
      </c>
      <c r="B5">
        <f t="shared" si="1"/>
        <v>36</v>
      </c>
      <c r="E5" s="9">
        <v>143</v>
      </c>
      <c r="F5" s="9">
        <v>222</v>
      </c>
      <c r="G5" s="9">
        <v>297</v>
      </c>
      <c r="H5" s="9">
        <v>373</v>
      </c>
      <c r="I5" s="9">
        <v>447</v>
      </c>
      <c r="J5" s="9">
        <v>518</v>
      </c>
      <c r="K5" s="9">
        <v>585</v>
      </c>
      <c r="L5" s="9">
        <v>651</v>
      </c>
      <c r="M5" s="9">
        <v>713</v>
      </c>
      <c r="N5" s="9">
        <v>975</v>
      </c>
      <c r="O5" s="9">
        <v>1221</v>
      </c>
      <c r="P5" s="9">
        <v>1445</v>
      </c>
      <c r="Q5" s="9">
        <v>1653</v>
      </c>
    </row>
    <row r="6" spans="1:17" x14ac:dyDescent="0.25">
      <c r="A6">
        <v>4</v>
      </c>
      <c r="B6">
        <f t="shared" si="1"/>
        <v>48</v>
      </c>
      <c r="E6" s="9">
        <v>185</v>
      </c>
      <c r="F6" s="9">
        <v>279</v>
      </c>
      <c r="G6" s="9">
        <v>371</v>
      </c>
      <c r="H6" s="9">
        <v>460</v>
      </c>
      <c r="I6" s="9">
        <v>548</v>
      </c>
      <c r="J6" s="9">
        <v>632</v>
      </c>
      <c r="K6" s="9">
        <v>715</v>
      </c>
      <c r="L6" s="9">
        <v>793</v>
      </c>
      <c r="M6" s="9">
        <v>865</v>
      </c>
      <c r="N6" s="9">
        <v>1170</v>
      </c>
      <c r="O6" s="9">
        <v>1459</v>
      </c>
      <c r="P6" s="9">
        <v>1723</v>
      </c>
      <c r="Q6" s="9">
        <v>1976</v>
      </c>
    </row>
    <row r="7" spans="1:17" x14ac:dyDescent="0.25">
      <c r="A7">
        <v>5</v>
      </c>
      <c r="B7">
        <f t="shared" si="1"/>
        <v>60</v>
      </c>
      <c r="E7" s="9">
        <v>221</v>
      </c>
      <c r="F7" s="9">
        <v>328</v>
      </c>
      <c r="G7" s="9">
        <v>432</v>
      </c>
      <c r="H7" s="9">
        <v>534</v>
      </c>
      <c r="I7" s="9">
        <v>634</v>
      </c>
      <c r="J7" s="9">
        <v>731</v>
      </c>
      <c r="K7" s="9">
        <v>824</v>
      </c>
      <c r="L7" s="9">
        <v>913</v>
      </c>
      <c r="M7" s="9">
        <v>996</v>
      </c>
      <c r="N7" s="9">
        <v>1338</v>
      </c>
      <c r="O7" s="9">
        <v>1666</v>
      </c>
      <c r="P7" s="9">
        <v>1964</v>
      </c>
      <c r="Q7" s="9">
        <v>2250</v>
      </c>
    </row>
    <row r="8" spans="1:17" x14ac:dyDescent="0.25">
      <c r="A8">
        <v>6</v>
      </c>
      <c r="B8">
        <f t="shared" si="1"/>
        <v>72</v>
      </c>
      <c r="E8" s="9">
        <v>248</v>
      </c>
      <c r="F8" s="9">
        <v>367</v>
      </c>
      <c r="G8" s="9">
        <v>481</v>
      </c>
      <c r="H8" s="9">
        <v>594</v>
      </c>
      <c r="I8" s="9">
        <v>705</v>
      </c>
      <c r="J8" s="9">
        <v>810</v>
      </c>
      <c r="K8" s="9">
        <v>912</v>
      </c>
      <c r="L8" s="9">
        <v>1008</v>
      </c>
      <c r="M8" s="9">
        <v>1101</v>
      </c>
      <c r="N8" s="9">
        <v>1472</v>
      </c>
      <c r="O8" s="9">
        <v>1832</v>
      </c>
      <c r="P8" s="9">
        <v>2156</v>
      </c>
      <c r="Q8" s="9">
        <v>2471</v>
      </c>
    </row>
    <row r="9" spans="1:17" x14ac:dyDescent="0.25">
      <c r="A9">
        <v>7</v>
      </c>
      <c r="B9">
        <f t="shared" si="1"/>
        <v>84</v>
      </c>
      <c r="E9" s="9">
        <v>271</v>
      </c>
      <c r="F9" s="9">
        <v>399</v>
      </c>
      <c r="G9" s="9">
        <v>523</v>
      </c>
      <c r="H9" s="9">
        <v>644</v>
      </c>
      <c r="I9" s="9">
        <v>763</v>
      </c>
      <c r="J9" s="9">
        <v>876</v>
      </c>
      <c r="K9" s="9">
        <v>986</v>
      </c>
      <c r="L9" s="9">
        <v>1095</v>
      </c>
      <c r="M9" s="9">
        <v>1200</v>
      </c>
      <c r="N9" s="9">
        <v>1598</v>
      </c>
      <c r="O9" s="9">
        <v>1980</v>
      </c>
      <c r="P9" s="9">
        <v>2331</v>
      </c>
      <c r="Q9" s="9">
        <v>2674</v>
      </c>
    </row>
    <row r="10" spans="1:17" x14ac:dyDescent="0.25">
      <c r="A10">
        <v>8</v>
      </c>
      <c r="B10">
        <f t="shared" si="1"/>
        <v>96</v>
      </c>
      <c r="E10" s="9">
        <v>290</v>
      </c>
      <c r="F10" s="9">
        <v>427</v>
      </c>
      <c r="G10" s="9">
        <v>560</v>
      </c>
      <c r="H10" s="9">
        <v>690</v>
      </c>
      <c r="I10" s="9">
        <v>818</v>
      </c>
      <c r="J10" s="9">
        <v>940</v>
      </c>
      <c r="K10" s="9">
        <v>1058</v>
      </c>
      <c r="L10" s="9">
        <v>1171</v>
      </c>
      <c r="M10" s="9">
        <v>1281</v>
      </c>
      <c r="N10" s="9">
        <v>1705</v>
      </c>
      <c r="O10" s="9">
        <v>2106</v>
      </c>
      <c r="P10" s="9">
        <v>2487</v>
      </c>
      <c r="Q10" s="9">
        <v>2853</v>
      </c>
    </row>
    <row r="11" spans="1:17" x14ac:dyDescent="0.25">
      <c r="A11">
        <v>9</v>
      </c>
      <c r="B11">
        <f t="shared" si="1"/>
        <v>108</v>
      </c>
      <c r="E11" s="9">
        <v>306</v>
      </c>
      <c r="F11" s="9">
        <v>451</v>
      </c>
      <c r="G11" s="9">
        <v>591</v>
      </c>
      <c r="H11" s="9">
        <v>727</v>
      </c>
      <c r="I11" s="9">
        <v>861</v>
      </c>
      <c r="J11" s="9">
        <v>992</v>
      </c>
      <c r="K11" s="9">
        <v>1116</v>
      </c>
      <c r="L11" s="9">
        <v>1236</v>
      </c>
      <c r="M11" s="9">
        <v>1355</v>
      </c>
      <c r="N11" s="9">
        <v>1801</v>
      </c>
      <c r="O11" s="9">
        <v>2227</v>
      </c>
      <c r="P11" s="9">
        <v>2623</v>
      </c>
      <c r="Q11" s="9">
        <v>3007</v>
      </c>
    </row>
    <row r="12" spans="1:17" x14ac:dyDescent="0.25">
      <c r="A12">
        <v>10</v>
      </c>
      <c r="B12">
        <f t="shared" si="1"/>
        <v>120</v>
      </c>
      <c r="E12" s="9">
        <v>320</v>
      </c>
      <c r="F12" s="9">
        <v>473</v>
      </c>
      <c r="G12" s="9">
        <v>620</v>
      </c>
      <c r="H12" s="9">
        <v>765</v>
      </c>
      <c r="I12" s="9">
        <v>904</v>
      </c>
      <c r="J12" s="9">
        <v>1041</v>
      </c>
      <c r="K12" s="9">
        <v>1170</v>
      </c>
      <c r="L12" s="9">
        <v>1297</v>
      </c>
      <c r="M12" s="9">
        <v>1427</v>
      </c>
      <c r="N12" s="9">
        <v>1902</v>
      </c>
      <c r="O12" s="9">
        <v>2344</v>
      </c>
      <c r="P12" s="9">
        <v>2755</v>
      </c>
      <c r="Q12" s="9">
        <v>3164</v>
      </c>
    </row>
    <row r="13" spans="1:17" x14ac:dyDescent="0.25">
      <c r="A13">
        <v>12</v>
      </c>
      <c r="B13">
        <f t="shared" si="1"/>
        <v>144</v>
      </c>
      <c r="E13" s="9">
        <v>342</v>
      </c>
      <c r="F13" s="9">
        <v>503</v>
      </c>
      <c r="G13" s="9">
        <v>663</v>
      </c>
      <c r="H13" s="9">
        <v>816</v>
      </c>
      <c r="I13" s="9">
        <v>967</v>
      </c>
      <c r="J13" s="9">
        <v>1116</v>
      </c>
      <c r="K13" s="9">
        <v>1257</v>
      </c>
      <c r="L13" s="9">
        <v>1397</v>
      </c>
      <c r="M13" s="9">
        <v>1528</v>
      </c>
      <c r="N13" s="9">
        <v>2042</v>
      </c>
      <c r="O13" s="9">
        <v>2516</v>
      </c>
      <c r="P13" s="9">
        <v>2973</v>
      </c>
      <c r="Q13" s="9">
        <v>3390</v>
      </c>
    </row>
    <row r="14" spans="1:17" x14ac:dyDescent="0.25">
      <c r="A14">
        <v>15</v>
      </c>
      <c r="B14">
        <f t="shared" si="1"/>
        <v>180</v>
      </c>
      <c r="E14" s="9">
        <v>368</v>
      </c>
      <c r="F14" s="9">
        <v>544</v>
      </c>
      <c r="G14" s="9">
        <v>713</v>
      </c>
      <c r="H14" s="9">
        <v>879</v>
      </c>
      <c r="I14" s="9">
        <v>1042</v>
      </c>
      <c r="J14" s="9">
        <v>1198</v>
      </c>
      <c r="K14" s="9">
        <v>1351</v>
      </c>
      <c r="L14" s="9">
        <v>1505</v>
      </c>
      <c r="M14" s="9">
        <v>1658</v>
      </c>
      <c r="N14" s="9">
        <v>2225</v>
      </c>
      <c r="O14" s="9">
        <v>2748</v>
      </c>
      <c r="P14" s="9">
        <v>3230</v>
      </c>
      <c r="Q14" s="9">
        <v>3678</v>
      </c>
    </row>
    <row r="15" spans="1:17" x14ac:dyDescent="0.25">
      <c r="A15">
        <v>20</v>
      </c>
      <c r="B15">
        <f t="shared" si="1"/>
        <v>240</v>
      </c>
      <c r="E15" s="9">
        <v>395</v>
      </c>
      <c r="F15" s="9">
        <v>587</v>
      </c>
      <c r="G15" s="9">
        <v>768</v>
      </c>
      <c r="H15" s="9">
        <v>950</v>
      </c>
      <c r="I15" s="9">
        <v>1131</v>
      </c>
      <c r="J15" s="9">
        <v>1299</v>
      </c>
      <c r="K15" s="9">
        <v>1469</v>
      </c>
      <c r="L15" s="9">
        <v>1635</v>
      </c>
      <c r="M15" s="9">
        <v>1794</v>
      </c>
      <c r="N15" s="9">
        <v>2434</v>
      </c>
      <c r="O15" s="9">
        <v>2961</v>
      </c>
      <c r="P15" s="9">
        <v>3467</v>
      </c>
      <c r="Q15" s="9">
        <v>3927</v>
      </c>
    </row>
    <row r="16" spans="1:17" x14ac:dyDescent="0.25">
      <c r="A16">
        <v>25</v>
      </c>
      <c r="B16">
        <f t="shared" si="1"/>
        <v>300</v>
      </c>
      <c r="E16" s="9">
        <v>417</v>
      </c>
      <c r="F16" s="9">
        <v>620</v>
      </c>
      <c r="G16" s="9">
        <v>812</v>
      </c>
      <c r="H16" s="9">
        <v>1003</v>
      </c>
      <c r="I16" s="9">
        <v>1188</v>
      </c>
      <c r="J16" s="9">
        <v>1365</v>
      </c>
      <c r="K16" s="9">
        <v>1537</v>
      </c>
      <c r="L16" s="9">
        <v>1711</v>
      </c>
      <c r="M16" s="9">
        <v>1878</v>
      </c>
      <c r="N16" s="9">
        <v>2556</v>
      </c>
      <c r="O16" s="9">
        <v>3086</v>
      </c>
      <c r="P16" s="9">
        <v>3606</v>
      </c>
      <c r="Q16" s="9">
        <v>4082</v>
      </c>
    </row>
    <row r="17" spans="1:17" x14ac:dyDescent="0.25">
      <c r="A17">
        <v>30</v>
      </c>
      <c r="B17">
        <f t="shared" si="1"/>
        <v>360</v>
      </c>
      <c r="E17" s="9">
        <v>432</v>
      </c>
      <c r="F17" s="9">
        <v>640</v>
      </c>
      <c r="G17" s="9">
        <v>842</v>
      </c>
      <c r="H17" s="9">
        <v>1042</v>
      </c>
      <c r="I17" s="9">
        <v>1229</v>
      </c>
      <c r="J17" s="9">
        <v>1407</v>
      </c>
      <c r="K17" s="9">
        <v>1571</v>
      </c>
      <c r="L17" s="9">
        <v>1737</v>
      </c>
      <c r="M17" s="9">
        <v>1906</v>
      </c>
      <c r="N17" s="9">
        <v>2601</v>
      </c>
      <c r="O17" s="9">
        <v>3136</v>
      </c>
      <c r="P17" s="9">
        <v>3667</v>
      </c>
      <c r="Q17" s="9">
        <v>4164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1 A 0 4 8 E D 5 - A 9 6 C - 4 4 2 A - B 8 B 6 - F 1 D 3 9 A 6 6 0 A E 9 } "   T o u r I d = " 2 d 0 4 e 4 b e - a b a 4 - 4 3 5 f - 8 3 2 6 - 2 9 c 7 8 d 9 4 d 1 9 2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Z o A A A G a A X q D I J I A A D S h S U R B V H h e 7 X 3 3 d 1 t H l u Z F I E A x U 6 Q o k k p U z l m y L F l W t N 2 O c m j L 7 X a 7 7 W n 3 7 E z v O X P 2 n 9 l f 5 p z e 6 Z 3 u d X f b c p I l W Z a V c 8 4 5 M C i Q V K K Y E / L W d 6 v q 4 Q F 8 A A E K o g i S H 3 l R 4 T 2 C w K v 6 6 t 6 6 l W x b D 5 0 M 0 T D 6 B Y X j l l J 3 F 1 E g E K K l 4 7 o p 2 x W g Y D B I H l + A X E 4 7 P W q z 0 8 3 H D u r y 2 v h + t z N E C 8 b 6 K M c V p J q 6 J q o o L 6 D O j g 7 K y c 3 l 6 4 D N J u 9 F C M H 7 B f x + s t v t l J W T Q 0 F y 0 o 6 j Z y g Y G i 7 m / s A w o Z 4 h R o 6 Z Q R 5 / L v l 8 g k S i k q O y h 0 T F h h R l B e h x u 4 3 W T v M Q K H H + n p O e d N r 5 7 w L B A L 0 y 3 U t 2 R Z b b t + 9 Q V t Y I c j o z q K 6 u j m b N m s n k u X / / P o 0 Z M 0 Y S K R A A q 5 h I E A C h J l x G R g a H d x v a 6 X J l D c e H k X o M E + o Z I K t k q a j g I V o + v p P 2 3 c q g k I l I w B h n D T 0 I T q A V E z 1 0 u M p N a 6 Z K U k V j 6 9 a f 6 J 1 3 3 h I x X U T y r k e P H l F r S w u N G T u W i Z Q t N B H e m 7 U U 3 2 b j 9 N 3 b V V Q x a a r M R 5 6 4 5 H Q 4 y A E R B N t / 5 h q 1 d 3 X j L 4 a R I g h C n R o m V A q Q P 2 Y J d b E 5 F 6 A 1 k z p E T o h 2 X X c Z R F o 9 x U P d n W 2 U I y q / A Z F f V 1 d P 5 W P K V U Y k j h 8 / Q S + + u I z j e I / m 5 m Z q b G y i y Z M n c V 5 j Y y O N G D G C R a O 1 p Z n y C w r J r 8 w + E K m r q 5 O 6 K I 9 G 5 Y T I 6 / V S Z m Y m a 0 u X K 0 P c A 3 K N o G 2 H T 6 t 3 G M b T w L b t 8 D C h n g b Z o 5 e Q x x O i K X m N d L U h h 9 Z N F a w S l b / d Q 3 S s x k W T M q 7 T k 4 Y n t G T p Y i Y F 0 C H 6 Q a j s Z i L U 1 9 f T 4 8 c N l J 2 V R V 5 h I 6 L C z 5 k z W 1 3 t i X Y v i b 6 V S i j A N C w r K x W m o Z O 1 E N D W 2 k J 5 + Q U c h 4 n Y 0 d F J U 6 d O Y R M 0 w + V i w t X U 3 O Y 8 E u T a e f I y 3 z u M v m G Y U H 0 E i N T d H S R b S G g C 0 f X v 9 I Z o v S D T / s p M k Q 7 Q y 5 O 9 r K 3 a 2 t r o y p V r N H f u b M p V z g T k Q 9 s U F R U x c X 7 6 a b u I F 9 O i R Q v I 7 X Z T U 1 M T 5 2 c J c r W 2 t t H o 0 S V M O N w P o o A w G u C o 4 A Q D Y T v I a n N w n 6 u 1 2 0 Z u c a v L E R T a 7 q T Q d i 8 Y / S s A n w E a E s Q F s T Q R b Q 4 n 7 T h + U d 0 1 j G Q g C H V 6 m F B J I K d 0 s T C h g k w K V H o I a x 7 x u 3 6 a 0 E 4 C W h M B H Z 3 C 3 B L i 9 X j o / o O H g o T d b P b l 5 e V R g 9 B c t b W 1 9 O 6 7 7 3 D + p U t X h I Y Z T e P G j V N / H Y Z H / P 2 t W 5 U 0 Z c p k O n w n n / N G Z I R o Z H Z Q E M d B b a o r t H 5 a N 5 t 1 I C Y A o g B + o f U a n j w R 5 B x t 5 F m F I B w E x G p t b a V j N + r 4 2 j A S g 2 3 b k W F C J Y K i 8 Y t F / 4 T I 5 5 f m m C Y S J N c d o m U T P B F E A h 4 / f k z X r t 2 g G T O m 0 a h R o z j v x B 0 X Z T u 9 X G E f X t 9 H 8 + b N Y d P v l 1 9 2 0 X v v b W D z 6 + L F y 4 J k b / P 9 0 d h 9 Q x J F 4 5 X p H t p 3 y 0 2 B I J F D K J + 1 U z 1 0 u 7 q S K i Y J E 0 4 B n 0 u T 5 k G b k 4 4 c O k g F U 9 Z x G n + v r w G I a 2 K R z U 6 u D C f 5 x H v v O X N V 3 T G M e L D j U Q 5 L f M k s W k y N j X 7 y e D 3 c 2 Y d 2 0 m Q C W o V 2 i C Y T 0 i e O n 6 I X l q + k p l C Z y h W m o r 2 d H r S 7 q a 7 F S X O X r G K T y y X 6 M p 2 d X f z e E y d W 0 M q V y 9 X d k Y g m E 4 A 8 k A l A i H S l b z Z d u 3 q Z N Z W h Q R W q G + y U P 3 k t x 1 3 O E H V 4 M X Y V / i 4 I o e 1 Y A w f 8 / B 7 2 U I D e W j 7 P 8 t k M S 5 T 8 N K y h Y i J / z G J q b w + R T z k J U N m 0 A D p 8 R Z h Z G v U t d q p 5 4 q Q Z o 3 1 0 9 p 4 c + w H m l P u p N D f A 8 f N 1 G d T Q H u 7 L 4 L 3 n j 6 y j g w c P 0 R t v / I r 7 U G P H j m U z D 2 Q 7 d e q 0 + F + C u P k r h O a Q z g Y A J l 8 w Z C O f e F v B C U t A A 8 E J c u n y F c r K z B T 9 s A K 6 1 j F V X R U m I o 9 3 y f j x Y y f o x e X L B L k 7 K T s 7 2 9 B W W m P x W J b d R b + c O C / / Y B g 9 I A h 1 Z p h Q F n A X L R I V W m o j M 5 k A h P P H e C n b 4 a P D B / d T T m 6 2 6 K P 4 q S l 7 C W V l 5 / E 9 G t k u q Q U 0 V k z 0 U p b I A 5 B / 7 L b U O i D l E 9 H H Q d 8 K A 7 j + o I 2 u P 3 L S w z Y H j S 0 I U G 2 z J N L S c V 7 K H 6 F U U g y c F G a l V 5 A s U 2 i g e a U d o l H o 4 D 5 c J n s V Q 1 R Z C Z N w O p 1 / X C z / Q G D V x D b u d 8 H k h J Y E 7 t y 5 S x U V E y J I B V P V J e 7 b f u w S 3 z O M S N h + O j p M K D O c L l H p R s w 0 z C W Y Q 6 i E Y / J 8 N L 3 E J 2 8 y A e S q f u I Q p p R T P M 0 w c Q C Q Z P f N T J W K R P Q 1 b / s j e n O R J C P + 5 d 5 b 4 W u j h W a b W 9 b z f / c F T x o b q b C g Q P a R B P g z q I Y C H 9 / 1 c A 8 t W D C f t f K D h 4 9 o t p q V c e 3 a d R k X f x c i B z k E 6 c / e u k 3 N 7 Z 3 8 t 8 O Q s G 0 f J p S B / D G L q L U 1 a N l P W j u 5 g / N h g g E 6 P x Z h g C x h k n X 6 I k m m Y U U 2 O D c c t h A t E l r o 2 s M M u t 8 q t d K q S d 2 i v 8 P R P k N + X O m c + H H z V p o 6 b Q q T Z O r y j + h R u / w / s 0 t 9 V J Y n z V L c B 7 S 0 t H B Y I E g I F 3 5 + f h 5 f 0 + 5 7 D A r v O H 6 O 7 x n G M K E M Z J U s E n 2 H A J M m u r + E y t / e 3 s 7 u b k 0 k I B 6 Z o r F y k j C 5 h A k G x P u 7 W F p t Z F a Q 5 p V 7 y R n u e s X F k R o X v S T M y 2 j c v X u X 3 I U T W e s B 3 2 7 + h Q p m v c t x D X w G g C m l i H X k y D F 6 6 a X l P H G 3 q 7 2 R D h 0 6 T E u X L m E z s k K Y i D 8 f G x 6 3 A g S h z g 5 5 Q r m L F l J 3 t 6 m / B K 8 X f h S Z 9 u 8 / Q G v W r E 6 Y T B m i w V 8 9 W V b K I z V u 6 o q h p V K B F y Z 4 2 d x s 6 J B M G x u 8 Q D N m T O f + W V Z G k L U J P n f N 7 d s 0 Y c J E 8 d 3 8 d O 9 e r d F P A r r 9 N j p c H f Y g r p 7 s o U M H 9 v H g M K Y + a W 0 F 4 L 1 g L l 6 / f o M 1 F G Z Y 2 B w u y s 5 y 0 8 / H h 2 d Z 2 L Y f G 9 q E c h W C T L 4 I 5 w O g w 0 n O a z R J V D 7 9 k E 7 e d V F r t 6 y 8 0 B g l O T 0 d B K h s q N R A M l o s G h j b e t L h o E r 0 z 2 J g f v E j q q + 9 Q 4 8 z l 3 J a a 5 f e 8 M P m L f T m G 6 + T 2 x 0 5 f + n W Y y d r w 6 L s 8 P e q q q r i A W W l s + j K l a s 0 e / Y s f k Z H j x 4 T Z m E r v f 7 6 a 5 S X l 0 + / n B 7 a 4 1 W 2 n 4 c w o T J 6 I R O A O N Y l e U Q r r r F 2 S j c P o g I P 2 + z C f L L 2 u p 0 S 5 G t R 5 O s v W B E K b n O 4 w c 1 o b G q k E Z m R E 2 t 7 w + F D R + j l V S s 5 / v P 2 X 2 j 1 m p f 5 7 2 E m o 0 + F O M L d Z 2 / w P U M R o r R R U Y a e W J I J v 1 F k Q g V F F s I y 3 z k O N Z k A T a Y D V d J k u l C f Y Z h 4 7 d 7 + J V N L 4 0 P a t n 2 H S g l C n 8 I M 8 l A E m f T X c 2 W 4 2 Z N n h U D 4 E U R g 5 c s v 0 c 6 d u 3 h + Y l 5 + L s 8 1 b G t t Y 0 c N v K K 1 t X X 8 P N c t w D h X z 2 c + F E R o q H M x H t / g h W v k A u r q i i S T r G j h R 4 G 8 Z a J / k u u W h J H 3 y P 5 D P N x / 8 I D K S k s 5 j g q r F / Y B D 9 o c d P l + O K 2 B A d q X J n p U i q i 5 0 0 5 n 6 1 z k t I f I G 0 B B J Y Z R 3 a d p 9 q w Z d O L E K V q x 4 k X u + 5 j N T 4 1 z t S 5 a O N b L n w / j T t O m h Q d 6 e 0 N D Q w M V F x d H 9 K s Q 8 4 t n C e 3 0 Q H z / C R M m 8 L P a f 7 F a 3 j C E Y P v 5 + N A i V G b R A u r s 9 E d 5 8 3 A l k k z R p h N m L 6 C l 1 2 7 z 3 n D 2 z D l a t H i h S o W x r z L T m C q k U Z 4 f o F m j e 2 o L L O c Y N U o O v t 5 p c o j + j S R j e Z 6 4 v 1 T e f 1 F o R L i 9 M 8 h D i 8 v b R U 6 I v Z H V 1 T U 0 a d J E v g e 4 e v U a r / S 1 A k h Q q h q B R K D f O 5 p U e / b u p 1 d e W U d 3 7 t y h y Z M n 8 / M 9 e O W 2 v G G I w L Z j C B E q q 2 S B M F f i k E k E W a 4 g L a 8 I a w v c U F t X T 4 W F B T 3 6 I b G A 9 z V X t l j A k v f r D z M i t J M Z + J z m p R q 9 A c 4 D V G S N s 2 c F q R d F k t q s Q c 3 Y v X s v k y E R Y G Y 8 F i k C 5 u 9 5 4 O B B W r N 6 t X j G 7 e w h R O O D g f E j 1 + 6 o O w Y / B K H O D w l C F Y 2 f Q w 1 P b G z m w N R D p Y d J h X l w D P E U B L 0 i N B N I 1 5 u J F w 2 s M c I g a C p Q V V V t r M 5 N B L K B C P F c v I i V w R Y w E 6 u r q 4 t u V t 2 h / L w 8 G j + u 3 J j b F w 8 7 d + 6 m 1 1 5 7 h e O a V H o O I I A 8 C D 5 P S 6 e H L t 9 5 x P m D H X Z T f 2 p Q y 5 N G O 8 + 3 0 5 o J M M g k E E 0 m 7 N u A x X r J I j 9 f r l V K B T C 7 P R E c V G N I V x 6 4 u A H o j U w A y A T y b 9 r 0 L X 2 z 6 T s q L s y l y u 5 J P O U p E V c / y L R z 1 2 6 O 4 3 l i O T 6 W 7 I O c O g 9 4 8 q S R c r D K 0 a J M B q P 0 r x v q O c G R J + e m Y T c h X d A 6 B B D H t B / g w s V L t G 3 b d i o p K a E 8 0 3 Z d i e L R 4 8 c q 9 v T I T Y A Y w K p J H u 6 b w e m R z L g X N O l H H 3 1 I n 3 3 + K e + e l N N 4 k D e U A R J 5 n + a m F i Y S U F h Y y I P f M A X 1 s 7 1 w 4 S I V F x c x y Z d O S r y P l s 4 Y 9 O u h M o v m k 9 f b c z q R B u I z S n y 0 Z G w n t 6 7 z 5 8 2 l t 9 9 + U 1 1 N H r y d V 4 q Q q A M E w N i Y h n b h J w s s k Z 8 y K u w x O X o 7 / v / / 6 K N f 0 + n T Z 7 i x a m 1 t Y V N a A 8 8 V h E W I 6 3 Z R 0 x Z X l F i W 0 W A S o a G s s g e H Z O Y W 8 X J 1 v 9 / s H o 8 k E 7 b y w v I I m H j J D H J a A U 4 E a L Z U I R m H B D A m X 1 Z o X 8 B G z X 0 c U J 5 Y 5 K d 1 U y U 5 O 7 1 2 1 l T w M M b C a 6 + 9 y i u T M U s C n 9 f 8 f A s K 8 z m N h g G O D B R L c S 6 e c c + y G i w y q P t Q g i p c y U O h c L 8 J c D l C N M I Z p H G 2 y 5 T p C H A L 6 v U + / f I I / A + M x a Q K y b 7 X T J P r / f T d x L V b N G C 2 T B b E 0 o C 7 H s S C H L p F d F O 5 7 z X K y 8 t p 2 9 b t K i W f A x q w l m Y 5 U x 1 p O C v s N j u N K c i y L K v B I o O 2 D 5 V Z N I 9 J Y n Z C 6 B C D p d B M U y d P 4 o 7 5 / v 0 H R W t a Q P f u 3 e P r f Q U G c e H p S h W S 1 V C A 2 b F i X l O V L K C p K B g m l Y b D 6 a C q h 3 6 6 p x Y 8 A t B Q a 9 e t V i k J 9 J u w j 4 b 5 2 c P s g 0 N w b n n q H D c D D f i K g / K n s 1 N u p G J l 6 m G 7 r / q 6 e o 6 P H D m S X n 1 1 P b k E G R 4 + f M S u 6 q c B p u N A K 6 Y C i W q o w z X W f S Y s V E z G S R E N b P j S d j 9 y s u v C 0 n Y K N l f R j U d h r X W + c S z V t B b w G i 6 v 3 0 b t H u k u N 5 N J u 9 G x Q B G N j i 6 n w f Y z K D W U P W 8 u V 2 q z d t J Y O E a 6 o r O y s 7 g V 1 T h 8 + C g t W b K Y v V J Y e P c 0 e N z Q w C E q D r x g h 4 8 c Z b M S 2 L N n L 3 + u R J D I G F h L l 5 3 H 0 5 6 o 5 R v A j N x I T d t X U o H Q 7 6 + e R B 3 X v m H N B 4 E X b / G U L G N K F g C i w M N Y 1 + J g F / 7 x O 2 5 q F p 8 L f a e b N 2 + q u + R 9 D v G d Y P 7 Z m g f n 9 m S 2 n a c u R t a 4 Q Q C / e x Z X 4 F j a C f n R l R U V H 9 o K w E j / m b N n a c 3 q V Z x O F F u 2 / k Q b e C / y S J h n F m h g F g O m A k X n m 3 H k 6 D F R A R 2 q h R c Z 4 g U H C H R 2 d b E 5 i F 1 g 3 a 4 M 3 s o 5 0 + 2 m u v r 7 v A c E r q H i H q 0 t E O 8 v + i w C Z l O w L 9 i 1 a z e N G J F F s 2 f P I L c 7 k z U x s E e Q N V Y F K s r y U d f d w / T C C 0 u E O S x 3 q U V D B 1 P c 5 / P S l f o W s v f B r B 3 I G H S E s u X M F R V Y 7 t o a r a F A J q S x + l b v 4 g r g X h A M B a 4 B E n z z z f f 0 + 9 9 / o n J i A 1 s g o y L H Q l d X t 6 i M 1 s S 5 f / 8 + t 9 j Y n C U a q H x 9 6 U d p o K 9 4 U L n Q x x X 4 a X p J a k z R b 7 7 5 j j Z u / L V K C V K J v p r p M U c A R D Y / V z x / z E w H q V p a W 6 m u K 3 x t M G B Q 9 a G y i y a I g r I 2 9 d a o c R o s 3 T a T C Y D L 3 F z o A D T H J 5 / 8 h j Z v 3 q J y r H G v t j Y u m Q C Q 6 d p 1 a z O y r K y M y Y S 9 G + o F u c y I / k z J A t 5 M j X v N c G m r x F M C S + H N W F j e c 6 m 9 B s z N G 4 / C j Q K + E 4 u o e d l Z I 2 h k J h z N g + d n U L n N O z 1 5 E W a e J p V D X A v 4 P P T w 4 U N a t u w F z j P j w g X r L b H Q h 8 B u r t j e K x r Y M w / v P 2 7 s W J U T H 7 0 N 0 m L K U r k g F 7 y O + J w Y Z E 6 l C x 6 A J r n d + P Q m l t 8 f O c R w r i 7 + d 9 P 9 L Y 9 Q k H h m I B R M V 4 R O f 5 d l W a a r D B q n h G s E D j b r a e Y B k 0 b c 4 z z s 6 6 3 3 / D Z j / P i e e 4 m b g U 3 6 9 + 0 / w H G 8 z 6 7 d e / h 9 k t E g k y a G l 1 L E A 2 Y X Y C A 6 m U F m r B p O F F h O 3 2 n a J z A Z g O T 3 7 z + g k y f P q J z 4 f S i N K w 8 y q E W Y d t i D U B N K i p 1 y s n P I b U v M S Z M O s O 0 6 f S l F h s D z h S 1 n j i h w 6 7 7 T u i l d o v B U w g J Y g R p t B k Y D Z i H 2 K V + 9 + m W V k z j w m Z L R N t h E Z d y 4 x D R f I t B r p s z o z U m B 5 9 f w p I H u 1 z / g t V R Y V D h v 3 l x h n u b 2 c K Q k 6 k U E i b R T S A + m o z 9 1 q q q L i o o H h 3 N C N G 1 K V 6 W 5 + H y m k z B M k C 2 i S l g A H X / t s Y o H T C k q V o v 9 k g V O s U g G q R r H 0 p h a 2 E o F m Z F z D H H s T i z g m f 3 z q 2 9 4 m T y O u v n 4 4 4 9 4 r d S B g 4 f 6 T C Z A l o 0 s j L C W s l F x P q y G y P J M V + F j X N N d 3 C N n s x Z A g X G h J a F z M V a U q P a Y h k P J + o C j R 4 6 r W G J I J a G + / v p b N h + X j I / s 9 / i F l X W m 1 s W z R O C F R G M E B 8 w / / v 4 V e x 7 f e P 1 V 3 t T S P L y A I Q H 0 8 T T 6 M r 6 1 + 6 Y 0 u Q 1 C 2 W 3 k E o / / 3 g N 4 W X u W b b r J o O h D Y Q m O W T s J W s l Q B F g u H g / J T D c y 7 w + R K K q q q + m t t 9 9 Q q c S A X Y p S h Q 0 b e o 6 L a T R 1 Y n p Q M X s h Q R w 4 Y D 7 5 3 c d s / l o t k k S / s b a 2 n n d z 6 u t g M Q A i y V C I + M F G N w H e 8 j r 9 k f Y m n 8 3 u N L R T T 4 S o I r e F + z + x 8 K S x S c X i 4 6 d t 4 c m f i Q L / d / K k x F f c A n K T k / E q 9 X S A p j M 7 N 9 B v y j H N c A C w v 1 4 0 Q C h d 6 a P x w L X o q b d G O 1 M b N v F k y y 4 P 1 A 6 F w u W a r p L 2 G s q e M 5 2 C g Z 6 u c i C D u n g y p 6 d b T j e C l 4 p X q X 7 z H Z + w / o 9 / b q K K C Z F j S P h 7 T P Y E v v z y n 7 w 1 F g Z 5 3 + r D G q l k l 3 J s 2 v Q d b 5 a C x X q p A D 4 7 U F c X n u b z 4 o T I M a N T 9 x K b l d 7 u t T 2 V V j I D 0 5 I k k U R C v H A o K m P N v a e f 8 f + 8 Y d t z 9 k p a 6 1 p M M 8 K Y U E Q f S g D B K + q I T l z D q R M n j p + k 9 e v X x n R C V F Z V U W t L K 0 2 f P i 3 h D V l i A b M s N m 7 8 Q K U S w 8 1 b l X 3 u p 1 k B z h C c h r h w 4 X z u J 8 q D 1 Y K 8 I c v b G 9 6 h f W o 2 e j y P 3 9 n a D G r s T O 1 4 G C y H Z e M 6 y E m Y g u S j P d d t 5 M N p J 3 4 P T a 1 I 3 q w e S E h 7 D R X P 3 N N A Z c J + E u + I T n U s M n 3 9 1 T d U W F D I u w S B T H p p t 8 b t O 3 d 4 Y x K c c 4 v / G Q 2 P q B B 6 6 Q a O 9 8 S u q s k A j U I q y Q Q c O 3 a C V q 5 c w d 8 H 3 j n s R I Q 4 z v Q 9 f O h Q T C J h x j g m u U I j p Z 5 M s r E 7 e j u s 7 c Y V i O c p t J R V K a Y b 0 r o P 5 S q c Z T g j z N p J 4 7 / / + 2 / 0 X / / 1 f z m O + X t W w D j I t 9 9 + T + 9 / 8 C 4 V F c n J s c C D h w 9 V T G L 8 u H G 8 M Q k 2 x 7 9 6 5 R r 3 T 2 A a n j p 1 R p C v i d w u F 5 M V 5 u G v f v U q l Y w a R Q c u y w V 2 i W D H z 7 / w d 0 k V 8 F 5 F x e H v E 4 3 V q 1 6 m I 0 e O 0 p J x X m N t E z x / I B H I B F I 9 O + h y k u V Y M R I N l I z f r E a j F C 7 j d B N h 8 l 1 N 2 4 Y h O G K m 6 B d 5 u P J E e P l E E G q t p m X T c n h W M 6 7 t 2 b 2 f 3 n 3 v b T 6 V v b i o i O 8 D L l 6 8 R H P n z h F 2 P B 5 I J H B q + m l B G E x Q T X T P O j O q q 6 t Z O 2 I n 1 U S A 9 V i j R y e / h B 6 m 3 Y 4 d u w S R X z F 2 X c J p G x M r 5 A k b I A x r g S j A 3 M L 3 v v w w y z i 9 o z + A j W C C w Q D Z Q j 5 6 U Z h + a N T 2 3 b A J K 0 K Y 7 s L s m z k l s c 1 p B i L S e h w q o D b h 7 m n y h e h J q 1 e 0 s k H a f + A Q T z 6 1 O + y s p b D J v U Z D w x O e d h T L o 1 V V W c 2 n S i x Y M E / l J I f j x 0 8 J j Z X Y V m C A e e 1 Q M s D 3 w 4 Y p u t / n 8 f o M M g F W Z A J 2 7 t x D 3 l A G n T t 5 R O X E B r y D h b 0 c R Z o w x O N G i e H Y U w 2 k W c R L d D m n k 6 R 1 H 8 q s l a J R P H Y 6 1 V R V 0 r s b 3 u b x E 1 Q 4 L M l G P w L A W A + 8 X x h v w R m 0 O F B s 9 6 6 9 b P 5 h r z q 0 m s u W y S N i A t F 7 J y e A y s o q n q 2 O 9 0 k E W 7 Z s E / 2 3 R f y d k g U 8 l s C O H T v 5 7 7 / 8 8 h + c 7 g 3 L l 7 9 A 7 U 0 P 6 f N 3 F 6 u c M D I z Q r R w j J f 7 W R B 4 B 2 O d x p g 8 1 P u I o r M 6 q i d W m a Y D b H v P X U v L T 5 9 Z N E P 0 X X z c l 4 k m l o 4 7 y U t r p k V W 0 I M H D 3 M l R 7 8 H h B k z p p z d 6 W j d M b i J 9 8 N S C p h O e i 2 S T + Q 5 H E 6 s d U k I e O + R I w t 5 T h 7 + F w 4 3 i 1 7 Q a M a O X 3 b S 6 7 9 6 j e N 3 7 9 3 j / h o + E 8 a Q v v 7 6 G / r N b z b y t a b m Z h 4 i w E A s 5 h + i M U C f D R p K a 9 l 4 e 5 j H Q i J z G Y H 9 l e 4 I r d I n i L J B 6 Q Q C f m H e Q X y 0 Y n w b 3 X o Y p J r H f j b 7 X H Y / T Z u S m q G D / k b a L t 8 Q 9 c i y J T N n h e w u 9 s g d P 3 6 S K w 3 Q 3 t b O r n N o L E y t O X v u H O 3 b d 8 C o 8 C A R K q f 2 8 m 3 Z s p U y R F 6 i Z A L Q d 0 L / p K y s l L d S j k U m k P e H H 3 4 0 y A S U j h 7 N n 1 k P y I J M O O A M J I W H s b G p i Z 0 f e u Y 8 i G 8 2 W e G N T B Z 4 v 0 Q 0 a Y A H X p 8 O T C c U E h d U W B o 7 1 T M S y W 6 v a A R V O a e b c D 1 J R 4 H n G o T q S a p w G p b a 1 W v X e A N H L G s H y s r L j A q I F v 6 F p U v Z t W z + O 2 i r i 5 e u c H z D h n c 4 T B R Y v Y u 9 K R 5 3 Z b K z A B o k G i A r S A P y v v 9 + 5 P m 2 9 + / f 5 5 1 r z c B s B m i 8 F 5 Y u o a l 8 k m B s J D s z A 4 D j B K T / / v v N Q k P e F U S 3 H m D F 3 h V P D 7 m B C 0 M E i P k D N t H f D a d x P b q 8 0 0 V E s 2 C V P f A F D o k e X L L A 3 D l z O P x 5 + w 4 e 6 4 H 2 i A Z O N 8 d 7 4 u 1 Q s B h P G p H p 7 t O c O r 3 s A n M I s U f F V t N + d T D j s A E M n C O x J u T C I 4 j x s r 1 7 9 6 u c x I H v g U H p W G j v x r O z B s j 9 w Q f v 0 c j C I t a E m C W C A 9 v w z A C c a 4 U N N F M F a C q t r Y 7 c d p F X N J D 6 1 B N J u M j y T h e J b d g P c M j O e + + M O l v r 4 r O d / v D F 5 7 y e a e 2 6 N e p K G B 6 P 1 C J t o s L d a X a y u T W y a K R R m R I F x n W i i Y J j c C 5 d v E Q 4 6 w n v O 3 P m D B o / P v 5 c P W i L d e J z X r q U 3 C H Q u b k 5 r G V i I S e z 9 + e V k 5 M t P u N M + v T T j 5 m c e k E m d j V K K f i j q M 9 j t I w i F P F E G s q B i r T t Q / U 0 9 a w B 2 7 y l A 3 t r 2 0 X r P 4 4 K o 2 Z R Y + m C H i d y O Y k a 2 h 2 8 X D 0 v N 4 / q 6 y P 3 e L A C Z q t j g B f y w g v S K 6 i B P h L 6 a 3 P n z T U O T k s G G B / D o d C J A q Y s T E i s W 3 p a t A h t Z 7 V x z N N B l h n r J k U c D p G n 0 y r O s 8 8 t y n 2 g S 1 p q K G e m 9 A D J Q p A S D 5 W d U i O g A / / 1 p m 8 5 r o G 5 b V q r Z D p D N L f M S z d v V d H p h 0 V U 5 5 j P M w d i T Q o F m c a N G 8 f u e E j 0 8 g 7 s R W F 2 G P Q F O N r z 9 u 3 E T w H E / 8 M s i L 6 4 3 z X Y y 2 k i U / W T 5 F b T x v r K u p h k e Q n R Z a c E J + x z X K C h w X p m y 0 C H H e t R 0 u 3 H M a J E F k Q 0 L L I 0 Q A p o K Z y u Y Q b m u K H P A K B R x C a N t b a 5 l J 2 T z 6 5 y D b i M o 4 E 9 E e L B p c y l v q K 2 t p Z 8 P j 9 V V F S w C z 4 Z Y K s v m L r J A m a u n m 2 h k S y h r I o G k D w T F 8 U N 4 Y Z Q x c W P D / 1 i l b 5 / v 8 U o 7 3 T 6 S U s N J S w p S 8 T h E w O k u l V Z x c u / t e a B 1 N n n 8 h E w 8 f Y C j x 5 / u V T v o L F j x 6 i U N U 7 z K e w 9 g X V S 8 P J h N a 0 Z J 0 + d Y u 0 A N z 9 2 s o V r H F o P L m 3 M M 9 R a B 6 Z k P G C I 4 I 0 3 X h f / R + 5 g m w g w J Q s V W f e Z N M 7 3 s q N R b 8 j K i N S U m k i a R A g 1 y S A y E O T C x M I 0 h G 3 / x R u 9 1 c M B B 1 v W N G p t 6 7 k h i w z i f 5 3 2 t m b K y U 3 N k Z 1 j C / w 0 I 8 7 m k f h s V m N Q 8 C L q W e / 4 7 D j 5 7 8 6 d u 3 z 4 m d X 9 G n g / a B B U + u + / / 5 E + / P B 9 d S W M v / 3 t S / r s s 0 8 5 j o Y D + x H u w v m 5 o i + n z U + 4 7 X E 6 P A 5 Z A z n j H T u K B i d V w H f F H D 4 M 6 A Y x s K s G d / 1 + L / l 9 Y f H 5 u i n k 9 9 C L y 5 I f A n j e S E s N F X u 1 d O 9 t Q 6 r I B N Q 2 O + O a Q y D H d 9 9 J r 9 v e f Q d Y c 3 z 3 3 Q 8 R W g C V f P n y F 3 k j l H h k A n A d n k K E I B O I C H J i p g W I A c K B T C C n G a + + s o 5 d 9 t g / Y v / + A 7 y A c c W K 5 b z / X z w y Y R + / V A K E k o 1 f W D v p o 4 a s J B 1 h O 3 D x Z t p 9 8 k D m V O r o s N J Q / f 9 V C k Y E e Q l E P G D O I L Q B g L E t P Y n 1 a Y H B a r j K o 3 H u 3 A V e V A j g l P k Z p n O j N H S l j U X i I z V u 6 k r Z 3 D 3 5 / 6 C d M N O c N Z N p 6 h E G k s M a y i M 0 l I d C Q k u 9 t C L 2 m N p A R V p q q I E E d 9 d t n l j 7 5 z / / h V 3 n 8 P z 9 5 S 9 / p d 2 7 9 9 D B Q 4 d Z c 5 w 4 f k r d L e f q p Q q Y 0 / f / N h 9 W q T B A J t 3 P s i K T R i w y o S + Z S j J J i M Z O k d h h E 4 2 g W j 0 s i R 2 p p W C C c J i G S M 9 x q A G E u d P K e a 9 v j N n A d Q 4 3 O u Y J z p k 7 h 1 a 9 v J J n I K x / Z a 2 6 W 8 7 V S x W 2 n O m k 3 7 6 z k u O n 7 7 l 4 Z 1 Y A 8 w j 1 x N 5 k g E W F 6 D P F N q n 7 B k k U H Q b Z m 5 e X i Z M l w y T S 1 8 J h 0 L r s B 7 i I J s o i d 4 A L X g c K 0 D f B s T J v v v W 6 y s F s g x w a V R w e y D W 7 o V O 1 A c u 5 8 x d o w 9 I 8 c q o J D D A 7 9 d Q d 8 6 Y s i Q I b p 2 C l 7 r O B 0 k 5 G v y l E z Z 3 6 U L b Y 2 s q q 7 A e 6 p O X k W P l i h Z g X U o b o C a K N 3 h z R J 8 q i X E E i M 6 y W 3 O s + X y p Q X l o q P o t K C G B d E b T L v q M X e N w q W U D D P Q t o c r A o U 8 4 I e 5 A I 5 A o K D S n T 5 j J P F 0 l b k + 9 p Z y D 0 F e b x q B E Z I e P k 9 W g 0 N T V z p T A D Y 0 y 9 e f I S A U 7 Q G F U y S q W I z g g y 6 F M 1 b t R 2 U n e S + 0 G k 0 j U e D S Z K D w 2 k B P n K q c S h S A d V X L z 0 L P c 0 k L R 0 S o z L t d 6 t B 9 + p P z G n L H a H H 2 d G m Q m F P f L Q C P R h 8 W 8 P l O f I 3 Z U w G + L b b 3 + g k 0 f 3 0 5 U j m + n q i W 3 k 9 3 a S L W D 9 f M z A Z 8 H U q G d J J o k o M v U g l w 6 V M M G C Q u s / K / P z 2 S I 9 + 1 C h N n I 5 E d d Q c X N W P w B b E k c D l V z D r I 0 w O R b 9 p 3 1 x N u l P F J j 8 i i N v 1 q x Z x e N R U x e u o 9 k v v U e z l r 1 N / / H p e h 7 n w g C v m d B W a A 2 k e v J r J P j / q 4 8 Q S R 4 R a s 2 k S S R E D o H I + I Q J p e K v w m W e L p K W f a j 7 j a 1 s e q G V l S I y n x M u 1 k t S o e 7 U 1 N T w b G 9 M G / r r X 7 / k f O D o s e P G Y O 6 8 O K f 9 J Q I 4 Q F a + 9 B J V V V f R 2 X M X O I 8 L M Q o Y 4 D 1 W b a e f f 9 6 h c i J x t M Z N V c 2 9 L 3 v v C y R R w C Q Z S g J J 8 n D / y E Q c k I g F a V x X 6 Z K S f M u y H + i S l n 0 o F N X z 6 k N F 4 1 G 7 n W d L 4 O N g h y O 4 q 7 E C + P P P 5 f Q f A G 5 s j Z K c p 7 P 5 4 A B p b H x C M 6 d P p x w 1 Q L x u a j d L 9 M a V K y a H e E 4 f N q E x w y e 6 f a n b c M U a k j C S R B F E M v p J G O h V e c Y 1 C D Y u D f K p H F Z l P 9 A l L U 0 + S C g U G D C k A q G + + m Y r j S k v V z m R G F 2 S / F 5 7 8 V D T I J o U 8 d 3 n z p 2 t c n p q q d Z u u 3 F S I U i 4 Z 8 8 + j g M H q l L X b 3 L Y l E 0 X B c O c A 5 k 0 a X S e S G u N Z E 5 j J o U k G R w 9 4 b J O J 0 l L p w Q w v y C 5 5 Q z P G s X z N 1 J u X h 5 t 3 r y V x 6 a + / / 4 H r k C 3 b 9 + l G T O m q 7 t S g z P n r 3 J f L d 4 C w L z M I G W 5 Z G V H w 4 O F j j g 4 2 6 / 2 M k w V r D d u k f 8 D 3 1 / u p w 6 N p I g F U S T S e Z w f 0 N f l 9 K R 0 R V r 2 o S C F I 0 d y R e m p p a L T / Y d t F / z G e b 0 f f P A + T 4 a t q E j N 0 T R m + D p a a O P G X 6 t U 4 p g 5 Y w b t r 0 r 8 7 N 6 k w N o n U g w t B N K o u C Y Q a y M j D c 0 k i c S k g v U h 3 j I t 5 f D V q t Q 2 W f 2 E i q I c O l e X T w G j E M J f w x z v b 0 x x X a e z 5 8 6 T y + X m w d 6 c 3 G z u V 0 2 Z P I V N r 1 T g X I 2 X F k 5 M f i A W e 2 a c u P t s 3 N H 8 z E E k x E 0 k C f J g d k A O a p s n x Q Z 8 c u k G J s T 6 s W R D h F 4 P + b z d l D P C T q v W L J J v n G Y Q h K p O S 0 I B j V 2 l o g B t B q E 0 k Z 4 n o T A 2 V Z r b c 7 A X x 2 3 i h M B U 4 M z t I C 2 u i G + t Y 7 z L Y X H L s x h 3 c j t D 1 O 2 T R A I M M h l E k g I y a V J h h j n P N P f J m e a Y Y Y 6 Z 5 n 5 B q D f e W E Z 2 K 9 d l G i B t + 1 A A T I i B h i s P r M 8 3 e v X V 9 S o m U V 9 f T / s P H O T Z E 8 k C Z P r q Q P w N Z E A m j 8 W M C Z c j 9 Y 2 N / D / y f c N m H E Q 0 c m j s E B d m X K T J p y V M P q 3 N 0 p V M Q F o f F s D 2 u Z D o f p T o W a l Y / w P K E R N N o 4 E 1 U N h W W Q N r l t a s X m V M n P W L y p Q M P l 5 d R u e r 5 X z B w z E m t U J z R M O b w r 3 1 m E T K M p A i y a P L R T s Y u P 8 U R S J c k 6 F K K z I h P 7 q c 0 0 n S W k N l 2 G U L 2 A P i i z 1 P x J p o q v c o B 9 5 6 K / I g 6 6 a o A 9 7 i 4 f L l y 7 R 9 + y 9 0 8 P B R r s g r J 3 l S v r o 2 E Y S J J I X H l z S p N H l M Z J I E A 3 H U N Z a w Z o I 5 m J r d a Z 8 f B K F Q + 9 J T C r I a Z S G J Q r P 2 + D 0 f j O r D 4 C 2 W f C S C / / 2 3 3 T R 7 z h x 6 8 8 1 f 0 f / 6 T O 6 J D h f 6 q g q 5 d 3 t v G J W d I j N Z k I c V F H 4 s S M Q E i i C T u o a 4 Q S D V x x J x 2 b 8 K 0 F s b s B F p z 7 J O F 0 l r D Q X I V s + q k u A L P h 8 8 b k / + s R 4 9 l t i G l q 8 t G x f x z d C I w I U O T + L d u / f o 6 4 P x + 1 Z F 2 c m Z l r E A P c J i a C d J G r M Y B A J 5 o k W T i u O S T K F g / N 2 c 0 g F p 3 Y e C i G 4 w F 0 g 0 q e S 1 5 4 e r M Z w T s b D q 5 c T O 5 O 3 o k A d x R w P E c m Y 4 6 Z 0 X r W d r a I z J 9 9 P I j h M q 1 Q e w Z l J 0 U m Q y C K Q 0 E 4 u h n U A a U 7 5 I B w w i S T J p l 7 q c / R J Z v u k m a a + h y k a 2 y 8 I R A g w U s 6 9 B H 8 + S I F C p v v p q E + 9 P 8 Z / / + W e u q M 3 N z e p q G D N n y l k X V n s + Z D g z u F D b u y I n 4 G L r s d O n z / B e 6 X g + T T n L 1 B W J R J + Y 1 k a S R G G t F C a N C O H N M 5 E n f B 2 k M d 3 H c a m Z Z O i n X 2 9 8 V f 2 n 9 E V a 9 6 G 0 s E n B W i r S n H m e 3 r 5 k T 6 r A D r b Y S g z 7 U + D o G t 0 w 4 J A B b B W m d 4 7 V J 8 1 j c W M 0 0 A + p f O y g k z X y m j 7 j C j P d c c Q O 9 k o H o o / 2 x N 2 x 3 O n T I v Y d N B E q q n 9 k F k k k E 3 k 4 V H H x G a V m k q I H e k G q 6 H J N R 0 l 7 D Q X Y b Z g z J j u 4 K G w D + I 7 P A R h G W T + 1 9 0 V + s W C 3 y 4 0 i c H 4 V 1 l F h U 0 w c k 3 P h w k V 2 X h w 7 d j z y e w r g H K q m x i Z q 7 Q r S u l n S j Y 7 j d K y A 4 z 6 j E c u d P q 7 A T 9 l q T i A z D 4 E y 7 Z h U i H P a T B w h P D d P 5 4 U J p O M B Q S A m E x P M L y p i i p w l z x l p 3 4 e C j C 3 B S f C y Y C C R E D f 0 M 9 Z O S Z 5 M M M l w v h M G e j G R 1 Q r z 5 8 + j m z d v i e / a k x D I n z l r J i 2 e E K T m V q n F Y q G + J b G j a V Z P F t 9 D E D f X L R s q r Z k 0 m Q y y I M 2 i N Z M U 1 l Y G k a C F d F y G r J m 4 z H z 0 4 c d v W J Z t u s m g M P k g N t V K a v e r N k / w J f s b f f m f 7 k w 3 5 e X l 8 k A v z p S K B Z h t M A u j + 4 o N D Q 3 i + w c p 0 0 l 0 s i 5 f 9 J t i L 2 R M Z C J C b m a Q H B j n E 8 + w L F c 6 f b T T o S e Z Z M i i Z o 1 H k E f H Q S J F J E 0 m T D + S 3 j 1 Z j u k u g 8 L k A y r K U Z i q x e P W 0 G x C 4 M s O b E S f e J E I Q C J o J m D d u r X G U a O v z f R R R 0 f s 4 2 A s F F w E Z o 3 2 0 b L x g p C C T A 3 t N m r q k l O K Z P 8 o T B i t l Q w C K Y n I U 0 R C H G Y e k 8 g Q H 6 d / 8 8 n b 6 j + n P w Y N o Q C 0 d L I V l K E 2 U / p T S 2 W 5 + t Y X c L u t Z 1 d Y V X 6 Y f B h z K i 4 u p m n T p p J H L Q h G W n s G d x + 0 P v k j H o p z g r z q t z x q J y c 4 O j S Z p H b S h N E i C a N F u s G V N u I 0 y K P z N K n k b H O Y e w P F M 5 s K p O 0 J h l Y y Z Y L o 2 p p a Q Y S o A C B V f y E Y d e x N o s h 0 W 0 8 d i j b P r l 6 9 x p N H 4 a S o q 6 + n T Z u + J Z d p z h 6 O w m n v 6 K D 3 3 u x 5 9 C k Q a 7 Y 5 i D S / z G M 0 Q p o s Z + + B T J I o 4 f 6 R 1 k x K t J l n N v f Y S s A 1 f Y 8 o E 5 h 6 H E o y g V Q f / u Z 1 y 7 J M V x F F M 7 h + Q q r g w q R S p o k g V n + g v c t H N 4 Q Z h j O d q q t r V A X r n d Q w + X o 7 q P r / f L W H c s q k 6 x u t O p b c 4 w g c x A 8 d k n u c Y 4 7 g l i 3 b + F h T M 3 D + V S w y a Y + k m U g B Q Q 6 I T h v C z x M k Q R p E 0 W G Y O B x n U e U A 8 h h k 0 q G X g k L g 0 j e X X 9 r / H L 9 5 t / + a 7 3 7 C t S o P 2 R 0 Z 5 H B m i N D J J x H i t E G b X U g / m B f R m 6 V Y A Y d L L 1 / x I h + o V q R W H + N k j h 9 / 3 E o L F y 7 k S l d c X M S H r u H a p m 2 H 6 K O 3 Y 8 + m + O c / N 9 F v f / u R S o W R y P q n 9 V O 7 I j Q T g H D P T R e H M l 8 1 T E w k R S I W E 6 G E 6 E a M S c P E U e u e W N T 5 T 9 5 u C n g 9 9 O n n 7 / L / G k w Y V C a f I S F V o L o 1 R C G r 9 T j 9 g U Q q 8 Q c f v E d l p a V U X F R E P 2 7 e Q q 1 t b X z 2 0 y e f f C w I R D R n z m z K z c 0 1 G o B 4 Z A J W r I i c / Q A k s 5 h Q E 0 q T S g s T S B C k J 5 E C V J Q F p 4 I i k 0 i z 0 4 G v I V T a y S y s q S T B g k H R 8 T O X 2 S C R Q e W U 0 J g 5 N U t w S h Q c v E i K V A h 1 4 f c H s Z J Z T u H z B y h P k E d v j K k 3 d c E a q h 0 7 d n K 8 N + i T 7 A G c p p k I m S S B g u Q V f 2 A m E R w I e 2 5 k i L g k S q Q E K c M u i f O w B Z p M 5 W t i C W F n B I u J V F p T C Q 0 V F O F n X 3 y o P s X g w q D r Q + k f b G + F g t M F a b S S X M i y Y j x L i L o q W m y V 6 A U Y f 4 q F 1 1 9 / j c 6 e P S c + d / x Z 4 n r l L 7 Y 0 w 1 G g 8 S G J B M F z k G N 4 k k g R / S Y V 1 1 p K E 6 f L o 6 / J P P N z N Z 4 z a y O z S D I h d L u E C T 5 I f w a l h g J m T s s V h S 0 K U r l n W X T B 6 1 Z V C F r p Z 4 V E t 1 0 u G W 2 9 b 5 + e D 7 h o E f p U s Q m 1 Z + 8 + Y x x r U l H 8 J R C a R F r W T O r g 5 x A m k 9 B O N y O 1 k 5 w d L q 7 h H p 1 v I g 6 T L Z p M b C H I v S N 4 I x a f b N j g J v / 4 0 8 H X d 9 I Y n H 0 o J f N n F 3 A B S g 2 l C 1 R X A q 2 p t A n 4 b I j V 7 s G H i Y / S U u t D 2 D J M E 1 b h t Y M j A 1 u T m Y G Z 5 O v W W r v I z Y j u G 0 F e r u j k k M n E e Q E + f V 0 / F 0 k c L Z o 4 I I s i l r 4 P a c 4 P P 1 s m F Z 6 7 I d B O X v q X f 9 1 o W V a D R Y S G s s g d R G I n F L i 5 Y F X B K 9 E V B C Y M e 7 G 4 X 5 E 6 c h 2 / 4 6 Y O t Y O r F b 7 8 + z / Z O Z E I N m x 4 m 1 3 r O G x 6 8 4 9 b a f v P O 6 T b O Y b n U v e R N I H g 7 u b v y G G A r j w Q T 4 f J I U k E D X W o 0 h k m E k I r 4 e e l n 5 3 F 8 1 T P W n r 2 I H K r M D b 1 b D C K I s t o M I n t Z G X t s 7 N 5 B g h O n 3 9 I N r u T X e j S j Q 5 3 u o N n d d s d d t G R d L B L H U 4 B W e D i 0 Y h K y h U 1 R m V N B v m Z Q V q K q T w W A E H W r e t d w 4 B E J S U l 8 j P 1 g l 0 3 M N t c N g z c O K h Q E 0 y H y y d 0 k x P n 3 T L p Q u Q H o a p g 7 u k 8 k E 8 T E m S S Z O Q G S B O L 0 y B R m E x + h G z m S S J h v 7 1 Q 0 E d f / N t v 5 Q c c x B i 0 f S g z l i w Y L Q r b r K V k 5 9 j o X 6 E C s K C 1 l i Y g K p 3 c d O T p 2 5 s O b + z H P H 3 6 V B W L D c z R 0 + N R 0 f j l l 1 0 c a s J E k s B M B i 0 i z R o m Q M d q p D b C 9 z 5 1 x 0 E H h X a K I I s Q T o t n I 9 P y O c m 0 e m b a t B N x 1 k a c Z 9 J M 7 I j w D g k y A Y O 6 D 2 W W R f N L u G D D h a 3 J p S o G i 8 p T a X N F f B p i w Y 0 d C 3 A m Y E Z F L B w 5 e s x y X Z M m E P p Q I I n X H 6 K d 1 z N o l x A z I c K k 0 K K / V 5 B 8 v g D t v e m k f U K w j o q v q 7 / l x o X v F c 9 C 5 I W f U b S o Z 6 i e p 3 R A h C X g 8 9 D v 4 S K 3 K J P B K L a T V X W D 3 u T T u H C h j r q 8 I W X 6 S b P P w a a g N P 8 M s w + h M b M C I s 0 / N g c 5 x L v x C + c n i l g z K F B 5 H e I z A L c q q 2 j q l M n 0 + P F j X h 8 1 e f I k z t f Q R A J O n D j J f 9 s x c p U p X 4 b R I t S W i k O D y T w 9 g 1 z n m Z e 0 a 5 M P o s 0 8 D p E n 4 m Z t x c Q S p N K N l C Q T d o L 1 0 q j i Q n p v Y + S W a Y M Z t l N D i F D A 8 Z O 3 K U g g U L h P x Y T S f S p F I k 2 s M K H M x E J T p E J B L A 4 U w T S s 8 m I R C u d K X b 5 y m W b P m s W z J Q A m g Y I k A s e M f M w V x E 5 H f / / 7 V 2 Q v n E K j J q + Q 1 3 A v 3 w e i y P u l C D V p J h L y D D I J k u i Q C a T T U p M Z m k v F e U Y E a 3 a t u a S W Y o 2 k z D x I p j u D P v s i v B f h U M C Q I x R w 5 F g 1 h W w g k Z z n x 6 R i B 4 U k l d l B Y a W l w n E T o Z A G g R S R V K B f D I B U 5 8 9 f 4 N W 3 8 l r P x 4 / K z q F M h E O d r + J I 4 u q + m 2 4 O d b 5 g g u k e L T o P R A m H Z i 0 V n 0 x C V F y S S M S 1 u Q y t x E Q C s a R 2 y n A 6 6 A / / 4 2 P + v E M J t l P V Q 4 9 Q w K H D t 8 S 3 N 2 s p M 6 k k k c L e P 5 B G E k l k c B h J K A j e F d c 5 B w k R k a F K C c j Y e k G q l p Z W o Z W u U E F + A c 2 a N Y P z N V D x r c I z Z 8 7 R x I k T e K 8 J S Q 7 R O N R k k A d j u Z w O S 2 Q a h D H F m T Q i r o g U J p E k l S S W J h L S J j I J E k k z D 8 R S J h 6 I p T Q T Q q f D T l / 8 + 9 B w Q k R D E K p e l t Y Q x M F D 1 4 W m A p E 0 q a S G Q n / G Z j L / J L k Q g j i a W I p I I I k R F 8 A 1 5 E r u C K g I b p M x A R s f 4 Q m I e o 1 X j g M y K d P 6 G o i A m e j Y r K W + / j 6 V l Z V y 3 r 5 K N 9 + k y a L v j R R h 6 i F U W k k S R 8 Y 5 z e T R + T I N 4 s i 4 J h I G f 0 E k p J V W U p p J 9 p 3 C p h 7 I 9 M c / / Q 4 f f E j C d n o I E w r Y f + C q N P / M f S q l q c J E M p m A i l B M K j 0 T E n H k g T I c C i A P g S k e j b V T P O I 1 8 v G L u o / X i D j C z s 4 O U Y m D l J 2 T L d I h O i D I h B A X m T i K T E a a C a P j Q g Q p j D y Q x c g D Y R C X x A G x Q B y D U I p U m l C R Z F L e U v S Z B K F c G U 7 6 4 7 9 / w p 9 9 q M J 2 u m Z o E w r Y t + + y y V E B M i l S C T H I Z C J X B K l U y H F N L s R U i O s c m F 7 N W G P a I U n U c Q V R w T n o G Y I I B 6 s 0 m e S d M i 5 D K Z I 4 M k / G W R P p t I p L T Y T 3 1 A T S J F I h a y e E I J E O Q S Z J K N Z M q t + U m e m m P / z b 0 O s z R U M Q 6 j 6 X 1 V D H 4 c N X q c u D s 4 k i t V Q E q b S 2 M m k q E E Y T y k i D O M w d j h n x C I j k 7 N E + P l i A C y D 8 o q I q r v J B g F N 3 X d S J v V P U B S a N u q Z F 5 0 d q K J B I h o b J B 6 I o c j H Z o s m k C G U m E o d s 4 k n t B C K h H z V q V B F t / G 1 q D p N L d w w T y o T 7 9 U / o 0 u V 7 Z B O E k n 2 o M K k M Y h l a C g T S o Y y L F / w K y D y O q V B d Y I R j R K V 5 A Z o 6 y q 9 Y Q t T S b a M 8 t 6 j g I o 5 T 3 G 8 8 c v A E W 3 B F k g e B C B W R O K 7 S R p x F v A d C k E W l 2 b T T J L I k k 4 l Q T K B I Q j G J O J Q e P R J 6 f f W 6 l 2 j W 7 N 5 n e w w V 2 M 4 M E 6 o H f t 5 x h g k l 5 / 9 F E a q H p h L 0 Q J 4 i E a c R g j b 8 K 0 P 1 g k s m 6 E S 4 C E T d x y v H m S M q D l J w i g P k 4 i L S U s x x K W E i c W g i E d I g j S Z U O C 5 J J U m k i S R D 1 k p 6 J o k Q h + g / / u k / P u f P N o w w b G d u D x P K C t u 3 n x S v I J H U U o b G A n l A L k E m S S 6 Q S I c g j w w 5 D j o x Z 5 A v Q w 4 0 z A l T K c g o S I J f G X J M E I F j T B T E Z c h x F U o J k 8 i c N r S R I l Y k k U Q I 8 j C h o j x 6 h m a S 6 5 m w D / s f / z S 0 n Q + x I A j 1 Q J b S M H r g y u V q q q l 5 J D S Q J J X U U j q M Z / 6 B Q C C P D g W Q x 4 G Z R d Z A 5 d c w 4 i A G k 4 t f o w i k 8 l k i S Y Q w w t Q T I v M k k b g v p R Y W x i Q T n B A B L 3 + P p c s W 0 d I X F + A T D M M C w 4 R K A F t / P M y u d a 2 t w g O + C E E g k A n k 0 n G E q H 4 6 N B F J p 0 2 v Y Y i K r 2 K K N Q Z 5 Z I A Q 5 J C C f I 5 H 5 U n S I C 3 J w 5 4 8 R S S z R o q e D a H J J E O Q S J p 3 u J b p d t O / / s 9 P + X M M I z Z s Z 4 c J l R B a W z t o z 5 4 z 4 o m Z N J Q K J Z m 0 x h I k Q a j I x E T i X 7 x I A s k 4 R 6 0 B X u D F H G f i I I 1 Q p U 0 S T o M 4 M r R 2 Q l i b e e b + k t Z M I J z D Y a e P f / c + F Y 5 M f q v o o Q j b 2 T v D h E o G W 3 8 8 Q F 4 f t n c G e Z T W M p E q Q l M p E h n E A h C X E X 7 t Q S y j N A Q Z O J A Z T B o d g j D 4 0 X E W T S Q h g i g I D S c E i M N x R S I L M k V o J k E m E K m s v J T e H 0 I z x V M B Q a i H s q S G k R S + / 2 Y X B U I g i t J S I J c g k S Y X E 4 c F a U U s / C G H S P P b C E Q z C l B F A r 7 I F 0 4 w W V R a k 0 e 8 i F 9 N p n D I J h 3 i T K C e Z J J 9 J 0 U i 3 s x G k g n n G 2 H 7 s n 8 Z g h N b U 4 F h Q j 0 l t v y w l 7 q 6 f Q a h W L S m A n l E H K Q x t B Q E O S q U i E 0 q J o 2 M c E 6 Y R F J w n 9 Z I m l C S T C C N J p b S R j p k U o F Q k k S I O 8 T n x M m J H / / + f f 5 3 w + g b b O e G C Z U S X L 5 0 k y 5 e r B Q x S S L W X E w i Q S i Y g E y q q M F f D q z I J M F 8 M R M L p M G P j k e I J l F P U w 8 k C m s o k E i S C e + N N V X L V y y h B Y v l n u n D e D r Y z t 1 9 N E y o F O M f f / t R V G T E Q C a l q U A m J p U g E N K g k y a W B a f A G Q m Q R Y c y U x M I F w x C K f L o u N n E k 5 p K a i W R Y L M U C x m / G O I T W V M P o v 8 P 7 w X z s r i R 8 q g A A A A A S U V O R K 5 C Y I I = < / I m a g e > < / T o u r > < / T o u r s > < / V i s u a l i z a t i o n > 
</file>

<file path=customXml/item2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f a f e 4 3 0 8 - c b 5 5 - 4 1 c 9 - 9 5 3 0 - 1 c a e e 8 a 0 7 3 3 f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 2 . 6 3 0 4 4 7 8 8 5 8 5 2 5 8 8 8 < / L a t i t u d e > < L o n g i t u d e > 2 7 . 0 6 0 9 4 0 0 1 2 4 3 0 4 3 2 < / L o n g i t u d e > < R o t a t i o n > 0 < / R o t a t i o n > < P i v o t A n g l e > - 0 . 0 0 8 3 6 4 3 3 9 3 0 6 3 4 5 7 2 5 < / P i v o t A n g l e > < D i s t a n c e > 1 . 8 < / D i s t a n c e > < / C a m e r a > < I m a g e > i V B O R w 0 K G g o A A A A N S U h E U g A A A N Q A A A B 1 C A Y A A A A 2 n s 9 T A A A A A X N S R 0 I A r s 4 c 6 Q A A A A R n Q U 1 B A A C x j w v 8 Y Q U A A A A J c E h Z c w A A A Z o A A A G a A X q D I J I A A D S h S U R B V H h e 7 X 3 3 d 1 t H l u Z F I E A x U 6 Q o k k p U z l m y L F l W t N 2 O c m j L 7 X a 7 7 W n 3 7 E z v O X P 2 n 9 l f 5 p z e 6 Z 3 u d X f b c p I l W Z a V c 8 4 5 M C i Q V K K Y E / L W d 6 v q 4 Q F 8 A A E K o g i S H 3 l R 4 T 2 C w K v 6 6 t 6 6 l W x b D 5 0 M 0 T D 6 B Y X j l l J 3 F 1 E g E K K l 4 7 o p 2 x W g Y D B I H l + A X E 4 7 P W q z 0 8 3 H D u r y 2 v h + t z N E C 8 b 6 K M c V p J q 6 J q o o L 6 D O j g 7 K y c 3 l 6 4 D N J u 9 F C M H 7 B f x + s t v t l J W T Q 0 F y 0 o 6 j Z y g Y G i 7 m / s A w o Z 4 h R o 6 Z Q R 5 / L v l 8 g k S i k q O y h 0 T F h h R l B e h x u 4 3 W T v M Q K H H + n p O e d N r 5 7 w L B A L 0 y 3 U t 2 R Z b b t + 9 Q V t Y I c j o z q K 6 u j m b N m s n k u X / / P o 0 Z M 0 Y S K R A A q 5 h I E A C h J l x G R g a H d x v a 6 X J l D c e H k X o M E + o Z I K t k q a j g I V o + v p P 2 3 c q g k I l I w B h n D T 0 I T q A V E z 1 0 u M p N a 6 Z K U k V j 6 9 a f 6 J 1 3 3 h I x X U T y r k e P H l F r S w u N G T u W i Z Q t N B H e m 7 U U 3 2 b j 9 N 3 b V V Q x a a r M R 5 6 4 5 H Q 4 y A E R B N t / 5 h q 1 d 3 X j L 4 a R I g h C n R o m V A q Q P 2 Y J d b E 5 F 6 A 1 k z p E T o h 2 X X c Z R F o 9 x U P d n W 2 U I y q / A Z F f V 1 d P 5 W P K V U Y k j h 8 / Q S + + u I z j e I / m 5 m Z q b G y i y Z M n c V 5 j Y y O N G D G C R a O 1 p Z n y C w r J r 8 w + E K m r q 5 O 6 K I 9 G 5 Y T I 6 / V S Z m Y m a 0 u X K 0 P c A 3 K N o G 2 H T 6 t 3 G M b T w L b t 8 D C h n g b Z o 5 e Q x x O i K X m N d L U h h 9 Z N F a w S l b / d Q 3 S s x k W T M q 7 T k 4 Y n t G T p Y i Y F 0 C H 6 Q a j s Z i L U 1 9 f T 4 8 c N l J 2 V R V 5 h I 6 L C z 5 k z W 1 3 t i X Y v i b 6 V S i j A N C w r K x W m o Z O 1 E N D W 2 k J 5 + Q U c h 4 n Y 0 d F J U 6 d O Y R M 0 w + V i w t X U 3 O Y 8 E u T a e f I y 3 z u M v m G Y U H 0 E i N T d H S R b S G g C 0 f X v 9 I Z o v S D T / s p M k Q 7 Q y 5 O 9 r K 3 a 2 t r o y p V r N H f u b M p V z g T k Q 9 s U F R U x c X 7 6 a b u I F 9 O i R Q v I 7 X Z T U 1 M T 5 2 c J c r W 2 t t H o 0 S V M O N w P o o A w G u C o 4 A Q D Y T v I a n N w n 6 u 1 2 0 Z u c a v L E R T a 7 q T Q d i 8 Y / S s A n w E a E s Q F s T Q R b Q 4 n 7 T h + U d 0 1 j G Q g C H V 6 m F B J I K d 0 s T C h g k w K V H o I a x 7 x u 3 6 a 0 E 4 C W h M B H Z 3 C 3 B L i 9 X j o / o O H g o T d b P b l 5 e V R g 9 B c t b W 1 9 O 6 7 7 3 D + p U t X h I Y Z T e P G j V N / H Y Z H / P 2 t W 5 U 0 Z c p k O n w n n / N G Z I R o Z H Z Q E M d B b a o r t H 5 a N 5 t 1 I C Y A o g B + o f U a n j w R 5 B x t 5 F m F I B w E x G p t b a V j N + r 4 2 j A S g 2 3 b k W F C J Y K i 8 Y t F / 4 T I 5 5 f m m C Y S J N c d o m U T P B F E A h 4 / f k z X r t 2 g G T O m 0 a h R o z j v x B 0 X Z T u 9 X G E f X t 9 H 8 + b N Y d P v l 1 9 2 0 X v v b W D z 6 + L F y 4 J k b / P 9 0 d h 9 Q x J F 4 5 X p H t p 3 y 0 2 B I J F D K J + 1 U z 1 0 u 7 q S K i Y J E 0 4 B n 0 u T 5 k G b k 4 4 c O k g F U 9 Z x G n + v r w G I a 2 K R z U 6 u D C f 5 x H v v O X N V 3 T G M e L D j U Q 5 L f M k s W k y N j X 7 y e D 3 c 2 Y d 2 0 m Q C W o V 2 i C Y T 0 i e O n 6 I X l q + k p l C Z y h W m o r 2 d H r S 7 q a 7 F S X O X r G K T y y X 6 M p 2 d X f z e E y d W 0 M q V y 9 X d k Y g m E 4 A 8 k A l A i H S l b z Z d u 3 q Z N Z W h Q R W q G + y U P 3 k t x 1 3 O E H V 4 M X Y V / i 4 I o e 1 Y A w f 8 / B 7 2 U I D e W j 7 P 8 t k M S 5 T 8 N K y h Y i J / z G J q b w + R T z k J U N m 0 A D p 8 R Z h Z G v U t d q p 5 4 q Q Z o 3 1 0 9 p 4 c + w H m l P u p N D f A 8 f N 1 G d T Q H u 7 L 4 L 3 n j 6 y j g w c P 0 R t v / I r 7 U G P H j m U z D 2 Q 7 d e q 0 + F + C u P k r h O a Q z g Y A J l 8 w Z C O f e F v B C U t A A 8 E J c u n y F c r K z B T 9 s A K 6 1 j F V X R U m I o 9 3 y f j x Y y f o x e X L B L k 7 K T s 7 2 9 B W W m P x W J b d R b + c O C / / Y B g 9 I A h 1 Z p h Q F n A X L R I V W m o j M 5 k A h P P H e C n b 4 a P D B / d T T m 6 2 6 K P 4 q S l 7 C W V l 5 / E 9 G t k u q Q U 0 V k z 0 U p b I A 5 B / 7 L b U O i D l E 9 H H Q d 8 K A 7 j + o I 2 u P 3 L S w z Y H j S 0 I U G 2 z J N L S c V 7 K H 6 F U U g y c F G a l V 5 A s U 2 i g e a U d o l H o 4 D 5 c J n s V Q 1 R Z C Z N w O p 1 / X C z / Q G D V x D b u d 8 H k h J Y E 7 t y 5 S x U V E y J I B V P V J e 7 b f u w S 3 z O M S N h + O j p M K D O c L l H p R s w 0 z C W Y Q 6 i E Y / J 8 N L 3 E J 2 8 y A e S q f u I Q p p R T P M 0 w c Q C Q Z P f N T J W K R P Q 1 b / s j e n O R J C P + 5 d 5 b 4 W u j h W a b W 9 b z f / c F T x o b q b C g Q P a R B P g z q I Y C H 9 / 1 c A 8 t W D C f t f K D h 4 9 o t p q V c e 3 a d R k X f x c i B z k E 6 c / e u k 3 N 7 Z 3 8 t 8 O Q s G 0 f J p S B / D G L q L U 1 a N l P W j u 5 g / N h g g E 6 P x Z h g C x h k n X 6 I k m m Y U U 2 O D c c t h A t E l r o 2 s M M u t 8 q t d K q S d 2 i v 8 P R P k N + X O m c + H H z V p o 6 b Q q T Z O r y j + h R u / w / s 0 t 9 V J Y n z V L c B 7 S 0 t H B Y I E g I F 3 5 + f h 5 f 0 + 5 7 D A r v O H 6 O 7 x n G M K E M Z J U s E n 2 H A J M m u r + E y t / e 3 s 7 u b k 0 k I B 6 Z o r F y k j C 5 h A k G x P u 7 W F p t Z F a Q 5 p V 7 y R n u e s X F k R o X v S T M y 2 j c v X u X 3 I U T W e s B 3 2 7 + h Q p m v c t x D X w G g C m l i H X k y D F 6 6 a X l P H G 3 q 7 2 R D h 0 6 T E u X L m E z s k K Y i D 8 f G x 6 3 A g S h z g 5 5 Q r m L F l J 3 t 6 m / B K 8 X f h S Z 9 u 8 / Q G v W r E 6 Y T B m i w V 8 9 W V b K I z V u 6 o q h p V K B F y Z 4 2 d x s 6 J B M G x u 8 Q D N m T O f + W V Z G k L U J P n f N 7 d s 0 Y c J E 8 d 3 8 d O 9 e r d F P A r r 9 N j p c H f Y g r p 7 s o U M H 9 v H g M K Y + a W 0 F 4 L 1 g L l 6 / f o M 1 F G Z Y 2 B w u y s 5 y 0 8 / H h 2 d Z 2 L Y f G 9 q E c h W C T L 4 I 5 w O g w 0 n O a z R J V D 7 9 k E 7 e d V F r t 6 y 8 0 B g l O T 0 d B K h s q N R A M l o s G h j b e t L h o E r 0 z 2 J g f v E j q q + 9 Q 4 8 z l 3 J a a 5 f e 8 M P m L f T m G 6 + T 2 x 0 5 f + n W Y y d r w 6 L s 8 P e q q q r i A W W l s + j K l a s 0 e / Y s f k Z H j x 4 T Z m E r v f 7 6 a 5 S X l 0 + / n B 7 a 4 1 W 2 n 4 c w o T J 6 I R O A O N Y l e U Q r r r F 2 S j c P o g I P 2 + z C f L L 2 u p 0 S 5 G t R 5 O s v W B E K b n O 4 w c 1 o b G q k E Z m R E 2 t 7 w + F D R + j l V S s 5 / v P 2 X 2 j 1 m p f 5 7 2 E m o 0 + F O M L d Z 2 / w P U M R o r R R U Y a e W J I J v 1 F k Q g V F F s I y 3 z k O N Z k A T a Y D V d J k u l C f Y Z h 4 7 d 7 + J V N L 4 0 P a t n 2 H S g l C n 8 I M 8 l A E m f T X c 2 W 4 2 Z N n h U D 4 E U R g 5 c s v 0 c 6 d u 3 h + Y l 5 + L s 8 1 b G t t Y 0 c N v K K 1 t X X 8 P N c t w D h X z 2 c + F E R o q H M x H t / g h W v k A u r q i i S T r G j h R 4 G 8 Z a J / k u u W h J H 3 y P 5 D P N x / 8 I D K S k s 5 j g q r F / Y B D 9 o c d P l + O K 2 B A d q X J n p U i q i 5 0 0 5 n 6 1 z k t I f I G 0 B B J Y Z R 3 a d p 9 q w Z d O L E K V q x 4 k X u + 5 j N T 4 1 z t S 5 a O N b L n w / j T t O m h Q d 6 e 0 N D Q w M V F x d H 9 K s Q 8 4 t n C e 3 0 Q H z / C R M m 8 L P a f 7 F a 3 j C E Y P v 5 + N A i V G b R A u r s 9 E d 5 8 3 A l k k z R p h N m L 6 C l 1 2 7 z 3 n D 2 z D l a t H i h S o W x r z L T m C q k U Z 4 f o F m j e 2 o L L O c Y N U o O v t 5 p c o j + j S R j e Z 6 4 v 1 T e f 1 F o R L i 9 M 8 h D i 8 v b R U 6 I v Z H V 1 T U 0 a d J E v g e 4 e v U a r / S 1 A k h Q q h q B R K D f O 5 p U e / b u p 1 d e W U d 3 7 t y h y Z M n 8 / M 9 e O W 2 v G G I w L Z j C B E q q 2 S B M F f i k E k E W a 4 g L a 8 I a w v c U F t X T 4 W F B T 3 6 I b G A 9 z V X t l j A k v f r D z M i t J M Z + J z m p R q 9 A c 4 D V G S N s 2 c F q R d F k t q s Q c 3 Y v X s v k y E R Y G Y 8 F i k C 5 u 9 5 4 O B B W r N 6 t X j G 7 e w h R O O D g f E j 1 + 6 o O w Y / B K H O D w l C F Y 2 f Q w 1 P b G z m w N R D p Y d J h X l w D P E U B L 0 i N B N I 1 5 u J F w 2 s M c I g a C p Q V V V t r M 5 N B L K B C P F c v I i V w R Y w E 6 u r q 4 t u V t 2 h / L w 8 G j + u 3 J j b F w 8 7 d + 6 m 1 1 5 7 h e O a V H o O I I A 8 C D 5 P S 6 e H L t 9 5 x P m D H X Z T f 2 p Q y 5 N G O 8 + 3 0 5 o J M M g k E E 0 m 7 N u A x X r J I j 9 f r l V K B T C 7 P R E c V G N I V x 6 4 u A H o j U w A y A T y b 9 r 0 L X 2 z 6 T s q L s y l y u 5 J P O U p E V c / y L R z 1 2 6 O 4 3 l i O T 6 W 7 I O c O g 9 4 8 q S R c r D K 0 a J M B q P 0 r x v q O c G R J + e m Y T c h X d A 6 B B D H t B / g w s V L t G 3 b d i o p K a E 8 0 3 Z d i e L R 4 8 c q 9 v T I T Y A Y w K p J H u 6 b w e m R z L g X N O l H H 3 1 I n 3 3 + K e + e l N N 4 k D e U A R J 5 n + a m F i Y S U F h Y y I P f M A X 1 s 7 1 w 4 S I V F x c x y Z d O S r y P l s 4 Y 9 O u h M o v m k 9 f b c z q R B u I z S n y 0 Z G w n t 6 7 z 5 8 2 l t 9 9 + U 1 1 N H r y d V 4 q Q q A M E w N i Y h n b h J w s s k Z 8 y K u w x O X o 7 / v / / 6 K N f 0 + n T Z 7 i x a m 1 t Y V N a A 8 8 V h E W I 6 3 Z R 0 x Z X l F i W 0 W A S o a G s s g e H Z O Y W 8 X J 1 v 9 / s H o 8 k E 7 b y w v I I m H j J D H J a A U 4 E a L Z U I R m H B D A m X 1 Z o X 8 B G z X 0 c U J 5 Y 5 K d 1 U y U 5 O 7 1 2 1 l T w M M b C a 6 + 9 y i u T M U s C n 9 f 8 f A s K 8 z m N h g G O D B R L c S 6 e c c + y G i w y q P t Q g i p c y U O h c L 8 J c D l C N M I Z p H G 2 y 5 T p C H A L 6 v U + / f I I / A + M x a Q K y b 7 X T J P r / f T d x L V b N G C 2 T B b E 0 o C 7 H s S C H L p F d F O 5 7 z X K y 8 t p 2 9 b t K i W f A x q w l m Y 5 U x 1 p O C v s N j u N K c i y L K v B I o O 2 D 5 V Z N I 9 J Y n Z C 6 B C D p d B M U y d P 4 o 7 5 / v 0 H R W t a Q P f u 3 e P r f Q U G c e H p S h W S 1 V C A 2 b F i X l O V L K C p K B g m l Y b D 6 a C q h 3 6 6 p x Y 8 A t B Q a 9 e t V i k J 9 J u w j 4 b 5 2 c P s g 0 N w b n n q H D c D D f i K g / K n s 1 N u p G J l 6 m G 7 r / q 6 e o 6 P H D m S X n 1 1 P b k E G R 4 + f M S u 6 q c B p u N A K 6 Y C i W q o w z X W f S Y s V E z G S R E N b P j S d j 9 y s u v C 0 n Y K N l f R j U d h r X W + c S z V t B b w G i 6 v 3 0 b t H u k u N 5 N J u 9 G x Q B G N j i 6 n w f Y z K D W U P W 8 u V 2 q z d t J Y O E a 6 o r O y s 7 g V 1 T h 8 + C g t W b K Y v V J Y e P c 0 e N z Q w C E q D r x g h 4 8 c Z b M S 2 L N n L 3 + u R J D I G F h L l 5 3 H 0 5 6 o 5 R v A j N x I T d t X U o H Q 7 6 + e R B 3 X v m H N B 4 E X b / G U L G N K F g C i w M N Y 1 + J g F / 7 x O 2 5 q F p 8 L f a e b N 2 + q u + R 9 D v G d Y P 7 Z m g f n 9 m S 2 n a c u R t a 4 Q Q C / e x Z X 4 F j a C f n R l R U V H 9 o K w E j / m b N n a c 3 q V Z x O F F u 2 / k Q b e C / y S J h n F m h g F g O m A k X n m 3 H k 6 D F R A R 2 q h R c Z 4 g U H C H R 2 d b E 5 i F 1 g 3 a 4 M 3 s o 5 0 + 2 m u v r 7 v A c E r q H i H q 0 t E O 8 v + i w C Z l O w L 9 i 1 a z e N G J F F s 2 f P I L c 7 k z U x s E e Q N V Y F K s r y U d f d w / T C C 0 u E O S x 3 q U V D B 1 P c 5 / P S l f o W s v f B r B 3 I G H S E s u X M F R V Y 7 t o a r a F A J q S x + l b v 4 g r g X h A M B a 4 B E n z z z f f 0 + 9 9 / o n J i A 1 s g o y L H Q l d X t 6 i M 1 s S 5 f / 8 + t 9 j Y n C U a q H x 9 6 U d p o K 9 4 U L n Q x x X 4 a X p J a k z R b 7 7 5 j j Z u / L V K C V K J v p r p M U c A R D Y / V z x / z E w H q V p a W 6 m u K 3 x t M G B Q 9 a G y i y a I g r I 2 9 d a o c R o s 3 T a T C Y D L 3 F z o A D T H J 5 / 8 h j Z v 3 q J y r H G v t j Y u m Q C Q 6 d p 1 a z O y r K y M y Y S 9 G + o F u c y I / k z J A t 5 M j X v N c G m r x F M C S + H N W F j e c 6 m 9 B s z N G 4 / C j Q K + E 4 u o e d l Z I 2 h k J h z N g + d n U L n N O z 1 5 E W a e J p V D X A v 4 P P T w 4 U N a t u w F z j P j w g X r L b H Q h 8 B u r t j e K x r Y M w / v P 2 7 s W J U T H 7 0 N 0 m L K U r k g F 7 y O + J w Y Z E 6 l C x 6 A J r n d + P Q m l t 8 f O c R w r i 7 + d 9 P 9 L Y 9 Q k H h m I B R M V 4 R O f 5 d l W a a r D B q n h G s E D j b r a e Y B k 0 b c 4 z z s 6 6 3 3 / D Z j / P i e e 4 m b g U 3 6 9 + 0 / w H G 8 z 6 7 d e / h 9 k t E g k y a G l 1 L E A 2 Y X Y C A 6 m U F m r B p O F F h O 3 2 n a J z A Z g O T 3 7 z + g k y f P q J z 4 f S i N K w 8 y q E W Y d t i D U B N K i p 1 y s n P I b U v M S Z M O s O 0 6 f S l F h s D z h S 1 n j i h w 6 7 7 T u i l d o v B U w g J Y g R p t B k Y D Z i H 2 K V + 9 + m W V k z j w m Z L R N t h E Z d y 4 x D R f I t B r p s z o z U m B 5 9 f w p I H u 1 z / g t V R Y V D h v 3 l x h n u b 2 c K Q k 6 k U E i b R T S A + m o z 9 1 q q q L i o o H h 3 N C N G 1 K V 6 W 5 + H y m k z B M k C 2 i S l g A H X / t s Y o H T C k q V o v 9 k g V O s U g G q R r H 0 p h a 2 E o F m Z F z D H H s T i z g m f 3 z q 2 9 4 m T y O u v n 4 4 4 9 4 r d S B g 4 f 6 T C Z A l o 0 s j L C W s l F x P q y G y P J M V + F j X N N d 3 C N n s x Z A g X G h J a F z M V a U q P a Y h k P J + o C j R 4 6 r W G J I J a G + / v p b N h + X j I / s 9 / i F l X W m 1 s W z R O C F R G M E B 8 w / / v 4 V e x 7 f e P 1 V 3 t T S P L y A I Q H 0 8 T T 6 M r 6 1 + 6 Y 0 u Q 1 C 2 W 3 k E o / / 3 g N 4 W X u W b b r J o O h D Y Q m O W T s J W s l Q B F g u H g / J T D c y 7 w + R K K q q q + m t t 9 9 Q q c S A X Y p S h Q 0 b e o 6 L a T R 1 Y n p Q M X s h Q R w 4 Y D 7 5 3 c d s / l o t k k S / s b a 2 n n d z 6 u t g M Q A i y V C I + M F G N w H e 8 j r 9 k f Y m n 8 3 u N L R T T 4 S o I r e F + z + x 8 K S x S c X i 4 6 d t 4 c m f i Q L / d / K k x F f c A n K T k / E q 9 X S A p j M 7 N 9 B v y j H N c A C w v 1 4 0 Q C h d 6 a P x w L X o q b d G O 1 M b N v F k y y 4 P 1 A 6 F w u W a r p L 2 G s q e M 5 2 C g Z 6 u c i C D u n g y p 6 d b T j e C l 4 p X q X 7 z H Z + w / o 9 / b q K K C Z F j S P h 7 T P Y E v v z y n 7 w 1 F g Z 5 3 + r D G q l k l 3 J s 2 v Q d b 5 a C x X q p A D 4 7 U F c X n u b z 4 o T I M a N T 9 x K b l d 7 u t T 2 V V j I D 0 5 I k k U R C v H A o K m P N v a e f 8 f + 8 Y d t z 9 k p a 6 1 p M M 8 K Y U E Q f S g D B K + q I T l z D q R M n j p + k 9 e v X x n R C V F Z V U W t L K 0 2 f P i 3 h D V l i A b M s N m 7 8 Q K U S w 8 1 b l X 3 u p 1 k B z h C c h r h w 4 X z u J 8 q D 1 Y K 8 I c v b G 9 6 h f W o 2 e j y P 3 9 n a D G r s T O 1 4 G C y H Z e M 6 y E m Y g u S j P d d t 5 M N p J 3 4 P T a 1 I 3 q w e S E h 7 D R X P 3 N N A Z c J + E u + I T n U s M n 3 9 1 T d U W F D I u w S B T H p p t 8 b t O 3 d 4 Y x K c c 4 v / G Q 2 P q B B 6 6 Q a O 9 8 S u q s k A j U I q y Q Q c O 3 a C V q 5 c w d 8 H 3 j n s R I Q 4 z v Q 9 f O h Q T C J h x j g m u U I j p Z 5 M s r E 7 e j u s 7 c Y V i O c p t J R V K a Y b 0 r o P 5 S q c Z T g j z N p J 4 7 / / + 2 / 0 X / / 1 f z m O + X t W w D j I t 9 9 + T + 9 / 8 C 4 V F c n J s c C D h w 9 V T G L 8 u H G 8 M Q k 2 x 7 9 6 5 R r 3 T 2 A a n j p 1 R p C v i d w u F 5 M V 5 u G v f v U q l Y w a R Q c u y w V 2 i W D H z 7 / w d 0 k V 8 F 5 F x e H v E 4 3 V q 1 6 m I 0 e O 0 p J x X m N t E z x / I B H I B F I 9 O + h y k u V Y M R I N l I z f r E a j F C 7 j d B N h 8 l 1 N 2 4 Y h O G K m 6 B d 5 u P J E e P l E E G q t p m X T c n h W M 6 7 t 2 b 2 f 3 n 3 v b T 6 V v b i o i O 8 D L l 6 8 R H P n z h F 2 P B 5 I J H B q + m l B G E x Q T X T P O j O q q 6 t Z O 2 I n 1 U S A 9 V i j R y e / h B 6 m 3 Y 4 d u w S R X z F 2 X c J p G x M r 5 A k b I A x r g S j A 3 M L 3 v v w w y z i 9 o z + A j W C C w Q D Z Q j 5 6 U Z h + a N T 2 3 b A J K 0 K Y 7 s L s m z k l s c 1 p B i L S e h w q o D b h 7 m n y h e h J q 1 e 0 s k H a f + A Q T z 6 1 O + y s p b D J v U Z D w x O e d h T L o 1 V V W c 2 n S i x Y M E / l J I f j x 0 8 J j Z X Y V m C A e e 1 Q M s D 3 w 4 Y p u t / n 8 f o M M g F W Z A J 2 7 t x D 3 l A G n T t 5 R O X E B r y D h b 0 c R Z o w x O N G i e H Y U w 2 k W c R L d D m n k 6 R 1 H 8 q s l a J R P H Y 6 1 V R V 0 r s b 3 u b x E 1 Q 4 L M l G P w L A W A + 8 X x h v w R m 0 O F B s 9 6 6 9 b P 5 h r z q 0 m s u W y S N i A t F 7 J y e A y s o q n q 2 O 9 0 k E W 7 Z s E / 2 3 R f y d k g U 8 l s C O H T v 5 7 7 / 8 8 h + c 7 g 3 L l 7 9 A 7 U 0 P 6 f N 3 F 6 u c M D I z Q r R w j J f 7 W R B 4 B 2 O d x p g 8 1 P u I o r M 6 q i d W m a Y D b H v P X U v L T 5 9 Z N E P 0 X X z c l 4 k m l o 4 7 y U t r p k V W 0 I M H D 3 M l R 7 8 H h B k z p p z d 6 W j d M b i J 9 8 N S C p h O e i 2 S T + Q 5 H E 6 s d U k I e O + R I w t 5 T h 7 + F w 4 3 i 1 7 Q a M a O X 3 b S 6 7 9 6 j e N 3 7 9 3 j / h o + E 8 a Q v v 7 6 G / r N b z b y t a b m Z h 4 i w E A s 5 h + i M U C f D R p K a 9 l 4 e 5 j H Q i J z G Y H 9 l e 4 I r d I n i L J B 6 Q Q C f m H e Q X y 0 Y n w b 3 X o Y p J r H f j b 7 X H Y / T Z u S m q G D / k b a L t 8 Q 9 c i y J T N n h e w u 9 s g d P 3 6 S K w 3 Q 3 t b O r n N o L E y t O X v u H O 3 b d 8 C o 8 C A R K q f 2 8 m 3 Z s p U y R F 6 i Z A L Q d 0 L / p K y s l L d S j k U m k P e H H 3 4 0 y A S U j h 7 N n 1 k P y I J M O O A M J I W H s b G p i Z 0 f e u Y 8 i G 8 2 W e G N T B Z 4 v 0 Q 0 a Y A H X p 8 O T C c U E h d U W B o 7 1 T M S y W 6 v a A R V O a e b c D 1 J R 4 H n G o T q S a p w G p b a 1 W v X e A N H L G s H y s r L j A q I F v 6 F p U v Z t W z + O 2 i r i 5 e u c H z D h n c 4 T B R Y v Y u 9 K R 5 3 Z b K z A B o k G i A r S A P y v v 9 + 5 P m 2 9 + / f 5 5 1 r z c B s B m i 8 F 5 Y u o a l 8 k m B s J D s z A 4 D j B K T / / v v N Q k P e F U S 3 H m D F 3 h V P D 7 m B C 0 M E i P k D N t H f D a d x P b q 8 0 0 V E s 2 C V P f A F D o k e X L L A 3 D l z O P x 5 + w 4 e 6 4 H 2 i A Z O N 8 d 7 4 u 1 Q s B h P G p H p 7 t O c O r 3 s A n M I s U f F V t N + d T D j s A E M n C O x J u T C I 4 j x s r 1 7 9 6 u c x I H v g U H p W G j v x r O z B s j 9 w Q f v 0 c j C I t a E m C W C A 9 v w z A C c a 4 U N N F M F a C q t r Y 7 c d p F X N J D 6 1 B N J u M j y T h e J b d g P c M j O e + + M O l v r 4 r O d / v D F 5 7 y e a e 2 6 N e p K G B 6 P 1 C J t o s L d a X a y u T W y a K R R m R I F x n W i i Y J j c C 5 d v E Q 4 6 w n v O 3 P m D B o / P v 5 c P W i L d e J z X r q U 3 C H Q u b k 5 r G V i I S e z 9 + e V k 5 M t P u N M + v T T j 5 m c e k E m d j V K K f i j q M 9 j t I w i F P F E G s q B i r T t Q / U 0 9 a w B 2 7 y l A 3 t r 2 0 X r P 4 4 K o 2 Z R Y + m C H i d y O Y k a 2 h 2 8 X D 0 v N 4 / q 6 y P 3 e L A C Z q t j g B f y w g v S K 6 i B P h L 6 a 3 P n z T U O T k s G G B / D o d C J A q Y s T E i s W 3 p a t A h t Z 7 V x z N N B l h n r J k U c D p G n 0 y r O s 8 8 t y n 2 g S 1 p q K G e m 9 A D J Q p A S D 5 W d U i O g A / / 1 p m 8 5 r o G 5 b V q r Z D p D N L f M S z d v V d H p h 0 V U 5 5 j P M w d i T Q o F m c a N G 8 f u e E j 0 8 g 7 s R W F 2 G P Q F O N r z 9 u 3 E T w H E / 8 M s i L 6 4 3 z X Y y 2 k i U / W T 5 F b T x v r K u p h k e Q n R Z a c E J + x z X K C h w X p m y 0 C H H e t R 0 u 3 H M a J E F k Q 0 L L I 0 Q A p o K Z y u Y Q b m u K H P A K B R x C a N t b a 5 l J 2 T z 6 5 y D b i M o 4 E 9 E e L B p c y l v q K 2 t p Z 8 P j 9 V V F S w C z 4 Z Y K s v m L r J A m a u n m 2 h k S y h r I o G k D w T F 8 U N 4 Y Z Q x c W P D / 1 i l b 5 / v 8 U o 7 3 T 6 S U s N J S w p S 8 T h E w O k u l V Z x c u / t e a B 1 N n n 8 h E w 8 f Y C j x 5 / u V T v o L F j x 6 i U N U 7 z K e w 9 g X V S 8 P J h N a 0 Z J 0 + d Y u 0 A N z 9 2 s o V r H F o P L m 3 M M 9 R a B 6 Z k P G C I 4 I 0 3 X h f / R + 5 g m w g w J Q s V W f e Z N M 7 3 s q N R b 8 j K i N S U m k i a R A g 1 y S A y E O T C x M I 0 h G 3 / x R u 9 1 c M B B 1 v W N G p t 6 7 k h i w z i f 5 3 2 t m b K y U 3 N k Z 1 j C / w 0 I 8 7 m k f h s V m N Q 8 C L q W e / 4 7 D j 5 7 8 6 d u 3 z 4 m d X 9 G n g / a B B U + u + / / 5 E + / P B 9 d S W M v / 3 t S / r s s 0 8 5 j o Y D + x H u w v m 5 o i + n z U + 4 7 X E 6 P A 5 Z A z n j H T u K B i d V w H f F H D 4 M 6 A Y x s K s G d / 1 + L / l 9 Y f H 5 u i n k 9 9 C L y 5 I f A n j e S E s N F X u 1 d O 9 t Q 6 r I B N Q 2 O + O a Q y D H d 9 9 J r 9 v e f Q d Y c 3 z 3 3 Q 8 R W g C V f P n y F 3 k j l H h k A n A d n k K E I B O I C H J i p g W I A c K B T C C n G a + + s o 5 d 9 t g / Y v / + A 7 y A c c W K 5 b z / X z w y Y R + / V A K E k o 1 f W D v p o 4 a s J B 1 h O 3 D x Z t p 9 8 k D m V O r o s N J Q / f 9 V C k Y E e Q l E P G D O I L Q B g L E t P Y n 1 a Y H B a r j K o 3 H u 3 A V e V A j g l P k Z p n O j N H S l j U X i I z V u 6 k r Z 3 D 3 5 / 6 C d M N O c N Z N p 6 h E G k s M a y i M 0 l I d C Q k u 9 t C L 2 m N p A R V p q q I E E d 9 d t n l j 7 5 z / / h V 3 n 8 P z 9 5 S 9 / p d 2 7 9 9 D B Q 4 d Z c 5 w 4 f k r d L e f q p Q q Y 0 / f / N h 9 W q T B A J t 3 P s i K T R i w y o S + Z S j J J i M Z O k d h h E 4 2 g W j 0 s i R 2 p p W C C c J i G S M 9 x q A G E u d P K e a 9 v j N n A d Q 4 3 O u Y J z p k 7 h 1 a 9 v J J n I K x / Z a 2 6 W 8 7 V S x W 2 n O m k 3 7 6 z k u O n 7 7 l 4 Z 1 Y A 8 w j 1 x N 5 k g E W F 6 D P F N q n 7 B k k U H Q b Z m 5 e X i Z M l w y T S 1 8 J h 0 L r s B 7 i I J s o i d 4 A L X g c K 0 D f B s T J v v v W 6 y s F s g x w a V R w e y D W 7 o V O 1 A c u 5 8 x d o w 9 I 8 c q o J D D A 7 9 d Q d 8 6 Y s i Q I b p 2 C l 7 r O B 0 k 5 G v y l E z Z 3 6 U L b Y 2 s q q 7 A e 6 p O X k W P l i h Z g X U o b o C a K N 3 h z R J 8 q i X E E i M 6 y W 3 O s + X y p Q X l o q P o t K C G B d E b T L v q M X e N w q W U D D P Q t o c r A o U 8 4 I e 5 A I 5 A o K D S n T 5 j J P F 0 l b k + 9 p Z y D 0 F e b x q B E Z I e P k 9 W g 0 N T V z p T A D Y 0 y 9 e f I S A U 7 Q G F U y S q W I z g g y 6 F M 1 b t R 2 U n e S + 0 G k 0 j U e D S Z K D w 2 k B P n K q c S h S A d V X L z 0 L P c 0 k L R 0 S o z L t d 6 t B 9 + p P z G n L H a H H 2 d G m Q m F P f L Q C P R h 8 W 8 P l O f I 3 Z U w G + L b b 3 + g k 0 f 3 0 5 U j m + n q i W 3 k 9 3 a S L W D 9 f M z A Z 8 H U q G d J J o k o M v U g l w 6 V M M G C Q u s / K / P z 2 S I 9 + 1 C h N n I 5 E d d Q c X N W P w B b E k c D l V z D r I 0 w O R b 9 p 3 1 x N u l P F J j 8 i i N v 1 q x Z x e N R U x e u o 9 k v v U e z l r 1 N / / H p e h 7 n w g C v m d B W a A 2 k e v J r J P j / q 4 8 Q S R 4 R a s 2 k S S R E D o H I + I Q J p e K v w m W e L p K W f a j 7 j a 1 s e q G V l S I y n x M u 1 k t S o e 7 U 1 N T w b G 9 M G / r r X 7 / k f O D o s e P G Y O 6 8 O K f 9 J Q I 4 Q F a + 9 B J V V V f R 2 X M X O I 8 L M Q o Y 4 D 1 W b a e f f 9 6 h c i J x t M Z N V c 2 9 L 3 v v C y R R w C Q Z S g J J 8 n D / y E Q c k I g F a V x X 6 Z K S f M u y H + i S l n 0 o F N X z 6 k N F 4 1 G 7 n W d L 4 O N g h y O 4 q 7 E C + P P P 5 f Q f A G 5 s j Z K c p 7 P 5 4 A B p b H x C M 6 d P p x w 1 Q L x u a j d L 9 M a V K y a H e E 4 f N q E x w y e 6 f a n b c M U a k j C S R B F E M v p J G O h V e c Y 1 C D Y u D f K p H F Z l P 9 A l L U 0 + S C g U G D C k A q G + + m Y r j S k v V z m R G F 2 S / F 5 7 8 V D T I J o U 8 d 3 n z p 2 t c n p q q d Z u u 3 F S I U i 4 Z 8 8 + j g M H q l L X b 3 L Y l E 0 X B c O c A 5 k 0 a X S e S G u N Z E 5 j J o U k G R w 9 4 b J O J 0 l L p w Q w v y C 5 5 Q z P G s X z N 1 J u X h 5 t 3 r y V x 6 a + / / 4 H r k C 3 b 9 + l G T O m q 7 t S g z P n r 3 J f L d 4 C w L z M I G W 5 Z G V H w 4 O F j j g 4 2 6 / 2 M k w V r D d u k f 8 D 3 1 / u p w 6 N p I g F U S T S e Z w f 0 N f l 9 K R 0 R V r 2 o S C F I 0 d y R e m p p a L T / Y d t F / z G e b 0 f f P A + T 4 a t q E j N 0 T R m + D p a a O P G X 6 t U 4 p g 5 Y w b t r 0 r 8 7 N 6 k w N o n U g w t B N K o u C Y Q a y M j D c 0 k i c S k g v U h 3 j I t 5 f D V q t Q 2 W f 2 E i q I c O l e X T w G j E M J f w x z v b 0 x x X a e z 5 8 6 T y + X m w d 6 c 3 G z u V 0 2 Z P I V N r 1 T g X I 2 X F k 5 M f i A W e 2 a c u P t s 3 N H 8 z E E k x E 0 k C f J g d k A O a p s n x Q Z 8 c u k G J s T 6 s W R D h F 4 P + b z d l D P C T q v W L J J v n G Y Q h K p O S 0 I B j V 2 l o g B t B q E 0 k Z 4 n o T A 2 V Z r b c 7 A X x 2 3 i h M B U 4 M z t I C 2 u i G + t Y 7 z L Y X H L s x h 3 c j t D 1 O 2 T R A I M M h l E k g I y a V J h h j n P N P f J m e a Y Y Y 6 Z 5 n 5 B q D f e W E Z 2 K 9 d l G i B t + 1 A A T I i B h i s P r M 8 3 e v X V 9 S o m U V 9 f T / s P H O T Z E 8 k C Z P r q Q P w N Z E A m j 8 W M C Z c j 9 Y 2 N / D / y f c N m H E Q 0 c m j s E B d m X K T J p y V M P q 3 N 0 p V M Q F o f F s D 2 u Z D o f p T o W a l Y / w P K E R N N o 4 E 1 U N h W W Q N r l t a s X m V M n P W L y p Q M P l 5 d R u e r 5 X z B w z E m t U J z R M O b w r 3 1 m E T K M p A i y a P L R T s Y u P 8 U R S J c k 6 F K K z I h P 7 q c 0 0 n S W k N l 2 G U L 2 A P i i z 1 P x J p o q v c o B 9 5 6 K / I g 6 6 a o A 9 7 i 4 f L l y 7 R 9 + y 9 0 8 P B R r s g r J 3 l S v r o 2 E Y S J J I X H l z S p N H l M Z J I E A 3 H U N Z a w Z o I 5 m J r d a Z 8 f B K F Q + 9 J T C r I a Z S G J Q r P 2 + D 0 f j O r D 4 C 2 W f C S C / / 2 3 3 T R 7 z h x 6 8 8 1 f 0 f / 6 T O 6 J D h f 6 q g q 5 d 3 t v G J W d I j N Z k I c V F H 4 s S M Q E i i C T u o a 4 Q S D V x x J x 2 b 8 K 0 F s b s B F p z 7 J O F 0 l r D Q X I V s + q k u A L P h 8 8 b k / + s R 4 9 l t i G l q 8 t G x f x z d C I w I U O T + L d u / f o 6 4 P x + 1 Z F 2 c m Z l r E A P c J i a C d J G r M Y B A J 5 o k W T i u O S T K F g / N 2 c 0 g F p 3 Y e C i G 4 w F 0 g 0 q e S 1 5 4 e r M Z w T s b D q 5 c T O 5 O 3 o k A d x R w P E c m Y 4 6 Z 0 X r W d r a I z J 9 9 P I j h M q 1 Q e w Z l J 0 U m Q y C K Q 0 E 4 u h n U A a U 7 5 I B w w i S T J p l 7 q c / R J Z v u k m a a + h y k a 2 y 8 I R A g w U s 6 9 B H 8 + S I F C p v v p q E + 9 P 8 Z / / + W e u q M 3 N z e p q G D N n y l k X V n s + Z D g z u F D b u y I n 4 G L r s d O n z / B e 6 X g + T T n L 1 B W J R J + Y 1 k a S R G G t F C a N C O H N M 5 E n f B 2 k M d 3 H c a m Z Z O i n X 2 9 8 V f 2 n 9 E V a 9 6 G 0 s E n B W i r S n H m e 3 r 5 k T 6 r A D r b Y S g z 7 U + D o G t 0 w 4 J A B b B W m d 4 7 V J 8 1 j c W M 0 0 A + p f O y g k z X y m j 7 j C j P d c c Q O 9 k o H o o / 2 x N 2 x 3 O n T I v Y d N B E q q n 9 k F k k k E 3 k 4 V H H x G a V m k q I H e k G q 6 H J N R 0 l 7 D Q X Y b Z g z J j u 4 K G w D + I 7 P A R h G W T + 1 9 0 V + s W C 3 y 4 0 i c H 4 V 1 l F h U 0 w c k 3 P h w k V 2 X h w 7 d j z y e w r g H K q m x i Z q 7 Q r S u l n S j Y 7 j d K y A 4 z 6 j E c u d P q 7 A T 9 l q T i A z D 4 E y 7 Z h U i H P a T B w h P D d P 5 4 U J p O M B Q S A m E x P M L y p i i p w l z x l p 3 4 e C j C 3 B S f C y Y C C R E D f 0 M 9 Z O S Z 5 M M M l w v h M G e j G R 1 Q r z 5 8 + j m z d v i e / a k x D I n z l r J i 2 e E K T m V q n F Y q G + J b G j a V Z P F t 9 D E D f X L R s q r Z k 0 m Q y y I M 2 i N Z M U 1 l Y G k a C F d F y G r J m 4 z H z 0 4 c d v W J Z t u s m g M P k g N t V K a v e r N k / w J f s b f f m f 7 k w 3 5 e X l 8 k A v z p S K B Z h t M A u j + 4 o N D Q 3 i + w c p 0 0 l 0 s i 5 f 9 J t i L 2 R M Z C J C b m a Q H B j n E 8 + w L F c 6 f b T T o S e Z Z M i i Z o 1 H k E f H Q S J F J E 0 m T D + S 3 j 1 Z j u k u g 8 L k A y r K U Z i q x e P W 0 G x C 4 M s O b E S f e J E I Q C J o J m D d u r X G U a O v z f R R R 0 f s 4 2 A s F F w E Z o 3 2 0 b L x g p C C T A 3 t N m r q k l O K Z P 8 o T B i t l Q w C K Y n I U 0 R C H G Y e k 8 g Q H 6 d / 8 8 n b 6 j + n P w Y N o Q C 0 d L I V l K E 2 U / p T S 2 W 5 + t Y X c L u t Z 1 d Y V X 6 Y f B h z K i 4 u p m n T p p J H L Q h G W n s G d x + 0 P v k j H o p z g r z q t z x q J y c 4 O j S Z p H b S h N E i C a N F u s G V N u I 0 y K P z N K n k b H O Y e w P F M 5 s K p O 0 J h l Y y Z Y L o 2 p p a Q Y S o A C B V f y E Y d e x N o s h 0 W 0 8 d i j b P r l 6 9 x p N H 4 a S o q 6 + n T Z u + J Z d p z h 6 O w m n v 6 K D 3 3 u x 5 9 C k Q a 7 Y 5 i D S / z G M 0 Q p o s Z + + B T J I o 4 f 6 R 1 k x K t J l n N v f Y S s A 1 f Y 8 o E 5 h 6 H E o y g V Q f / u Z 1 y 7 J M V x F F M 7 h + Q q r g w q R S p o k g V n + g v c t H N 4 Q Z h j O d q q t r V A X r n d Q w + X o 7 q P r / f L W H c s q k 6 x u t O p b c 4 w g c x A 8 d k n u c Y 4 7 g l i 3 b + F h T M 3 D + V S w y a Y + k m U g B Q Q 6 I T h v C z x M k Q R p E 0 W G Y O B x n U e U A 8 h h k 0 q G X g k L g 0 j e X X 9 r / H L 9 5 t / + a 7 3 7 C t S o P 2 R 0 Z 5 H B m i N D J J x H i t E G b X U g / m B f R m 6 V Y A Y d L L 1 / x I h + o V q R W H + N k j h 9 / 3 E o L F y 7 k S l d c X M S H r u H a p m 2 H 6 K O 3 Y 8 + m + O c / N 9 F v f / u R S o W R y P q n 9 V O 7 I j Q T g H D P T R e H M l 8 1 T E w k R S I W E 6 G E 6 E a M S c P E U e u e W N T 5 T 9 5 u C n g 9 9 O n n 7 / L / G k w Y V C a f I S F V o L o 1 R C G r 9 T j 9 g U Q q 8 Q c f v E d l p a V U X F R E P 2 7 e Q q 1 t b X z 2 0 y e f f C w I R D R n z m z K z c 0 1 G o B 4 Z A J W r I i c / Q A k s 5 h Q E 0 q T S g s T S B C k J 5 E C V J Q F p 4 I i k 0 i z 0 4 G v I V T a y S y s q S T B g k H R 8 T O X 2 S C R Q e W U 0 J g 5 N U t w S h Q c v E i K V A h 1 4 f c H s Z J Z T u H z B y h P k E d v j K k 3 d c E a q h 0 7 d n K 8 N + i T 7 A G c p p k I m S S B g u Q V f 2 A m E R w I e 2 5 k i L g k S q Q E K c M u i f O w B Z p M 5 W t i C W F n B I u J V F p T C Q 0 V F O F n X 3 y o P s X g w q D r Q + k f b G + F g t M F a b S S X M i y Y j x L i L o q W m y V 6 A U Y f 4 q F 1 1 9 / j c 6 e P S c + d / x Z 4 n r l L 7 Y 0 w 1 G g 8 S G J B M F z k G N 4 k k g R / S Y V 1 1 p K E 6 f L o 6 / J P P N z N Z 4 z a y O z S D I h d L u E C T 5 I f w a l h g J m T s s V h S 0 K U r l n W X T B 6 1 Z V C F r p Z 4 V E t 1 0 u G W 2 9 b 5 + e D 7 h o E f p U s Q m 1 Z + 8 + Y x x r U l H 8 J R C a R F r W T O r g 5 x A m k 9 B O N y O 1 k 5 w d L q 7 h H p 1 v I g 6 T L Z p M b C H I v S N 4 I x a f b N j g J v / 4 0 8 H X d 9 I Y n H 0 o J f N n F 3 A B S g 2 l C 1 R X A q 2 p t A n 4 b I j V 7 s G H i Y / S U u t D 2 D J M E 1 b h t Y M j A 1 u T m Y G Z 5 O v W W r v I z Y j u G 0 F e r u j k k M n E e Q E + f V 0 / F 0 k c L Z o 4 I I s i l r 4 P a c 4 P P 1 s m F Z 6 7 I d B O X v q X f 9 1 o W V a D R Y S G s s g d R G I n F L i 5 Y F X B K 9 E V B C Y M e 7 G 4 X 5 E 6 c h 2 / 4 6 Y O t Y O r F b 7 8 + z / Z O Z E I N m x 4 m 1 3 r O G x 6 8 4 9 b a f v P O 6 T b O Y b n U v e R N I H g 7 u b v y G G A r j w Q T 4 f J I U k E D X W o 0 h k m E k I r 4 e e l n 5 3 F 8 1 T P W n r 2 I H K r M D b 1 b D C K I s t o M I n t Z G X t s 7 N 5 B g h O n 3 9 I N r u T X e j S j Q 5 3 u o N n d d s d d t G R d L B L H U 4 B W e D i 0 Y h K y h U 1 R m V N B v m Z Q V q K q T w W A E H W r e t d w 4 B E J S U l 8 j P 1 g l 0 3 M N t c N g z c O K h Q E 0 y H y y d 0 k x P n 3 T L p Q u Q H o a p g 7 u k 8 k E 8 T E m S S Z O Q G S B O L 0 y B R m E x + h G z m S S J h v 7 1 Q 0 E d f / N t v 5 Q c c x B i 0 f S g z l i w Y L Q r b r K V k 5 9 j o X 6 E C s K C 1 l i Y g K p 3 c d O T p 2 5 s O b + z H P H 3 6 V B W L D c z R 0 + N R 0 f j l l 1 0 c a s J E k s B M B i 0 i z R o m Q M d q p D b C 9 z 5 1 x 0 E H h X a K I I s Q T o t n I 9 P y O c m 0 e m b a t B N x 1 k a c Z 9 J M 7 I j w D g k y A Y O 6 D 2 W W R f N L u G D D h a 3 J p S o G i 8 p T a X N F f B p i w Y 0 d C 3 A m Y E Z F L B w 5 e s x y X Z M m E P p Q I I n X H 6 K d 1 z N o l x A z I c K k 0 K K / V 5 B 8 v g D t v e m k f U K w j o q v q 7 / l x o X v F c 9 C 5 I W f U b S o Z 6 i e p 3 R A h C X g 8 9 D v 4 S K 3 K J P B K L a T V X W D 3 u T T u H C h j r q 8 I W X 6 S b P P w a a g N P 8 M s w + h M b M C I s 0 / N g c 5 x L v x C + c n i l g z K F B 5 H e I z A L c q q 2 j q l M n 0 + P F j X h 8 1 e f I k z t f Q R A J O n D j J f 9 s x c p U p X 4 b R I t S W i k O D y T w 9 g 1 z n m Z e 0 a 5 M P o s 0 8 D p E n 4 m Z t x c Q S p N K N l C Q T d o L 1 0 q j i Q n p v Y + S W a Y M Z t l N D i F D A 8 Z O 3 K U g g U L h P x Y T S f S p F I k 2 s M K H M x E J T p E J B L A 4 U w T S s 8 m I R C u d K X b 5 y m W b P m s W z J Q A m g Y I k A s e M f M w V x E 5 H f / / 7 V 2 Q v n E K j J q + Q 1 3 A v 3 w e i y P u l C D V p J h L y D D I J k u i Q C a T T U p M Z m k v F e U Y E a 3 a t u a S W Y o 2 k z D x I p j u D P v s i v B f h U M C Q I x R w 5 F g 1 h W w g k Z z n x 6 R i B 4 U k l d l B Y a W l w n E T o Z A G g R S R V K B f D I B U 5 8 9 f 4 N W 3 8 l r P x 4 / K z q F M h E O d r + J I 4 u q + m 2 4 O d b 5 g g u k e L T o P R A m H Z i 0 V n 0 x C V F y S S M S 1 u Q y t x E Q C s a R 2 y n A 6 6 A / / 4 2 P + v E M J t l P V Q 4 9 Q w K H D t 8 S 3 N 2 s p M 6 k k k c L e P 5 B G E k l k c B h J K A j e F d c 5 B w k R k a F K C c j Y e k G q l p Z W o Z W u U E F + A c 2 a N Y P z N V D x r c I z Z 8 7 R x I k T e K 8 J S Q 7 R O N R k k A d j u Z w O S 2 Q a h D H F m T Q i r o g U J p E k l S S W J h L S J j I J E k k z D 8 R S J h 6 I p T Q T Q q f D T l / 8 + 9 B w Q k R D E K p e l t Y Q x M F D 1 4 W m A p E 0 q a S G Q n / G Z j L / J L k Q g j i a W I p I I I k R F 8 A 1 5 E r u C K g I b p M x A R s f 4 Q m I e o 1 X j g M y K d P 6 G o i A m e j Y r K W + / j 6 V l Z V y 3 r 5 K N 9 + k y a L v j R R h 6 i F U W k k S R 8 Y 5 z e T R + T I N 4 s i 4 J h I G f 0 E k p J V W U p p J 9 p 3 C p h 7 I 9 M c / / Q 4 f f E j C d n o I E w r Y f + C q N P / M f S q l q c J E M p m A i l B M K j 0 T E n H k g T I c C i A P g S k e j b V T P O I 1 8 v G L u o / X i D j C z s 4 O U Y m D l J 2 T L d I h O i D I h B A X m T i K T E a a C a P j Q g Q p j D y Q x c g D Y R C X x A G x Q B y D U I p U m l C R Z F L e U v S Z B K F c G U 7 6 4 7 9 / w p 9 9 q M J 2 u m Z o E w r Y t + + y y V E B M i l S C T H I Z C J X B K l U y H F N L s R U i O s c m F 7 N W G P a I U n U c Q V R w T n o G Y I I B 6 s 0 m e S d M i 5 D K Z I 4 M k / G W R P p t I p L T Y T 3 1 A T S J F I h a y e E I J E O Q S Z J K N Z M q t + U m e m m P / z b 0 O s z R U M Q 6 j 6 X 1 V D H 4 c N X q c u D s 4 k i t V Q E q b S 2 M m k q E E Y T y k i D O M w d j h n x C I j k 7 N E + P l i A C y D 8 o q I q r v J B g F N 3 X d S J v V P U B S a N u q Z F 5 0 d q K J B I h o b J B 6 I o c j H Z o s m k C G U m E o d s 4 k n t B C K h H z V q V B F t / G 1 q D p N L d w w T y o T 7 9 U / o 0 u V 7 Z B O E k n 2 o M K k M Y h l a C g T S o Y y L F / w K y D y O q V B d Y I R j R K V 5 A Z o 6 y q 9 Y Q t T S b a M 8 t 6 j g I o 5 T 3 G 8 8 c v A E W 3 B F k g e B C B W R O K 7 S R p x F v A d C k E W l 2 b T T J L I k k 4 l Q T K B I Q j G J O J Q e P R J 6 f f W 6 l 2 j W 7 N 5 n e w w V 2 M 4 M E 6 o H f t 5 x h g k l 5 / 9 F E a q H p h L 0 Q J 4 i E a c R g j b 8 K 0 P 1 g k s m 6 E S 4 C E T d x y v H m S M q D l J w i g P k 4 i L S U s x x K W E i c W g i E d I g j S Z U O C 5 J J U m k i S R D 1 k p 6 J o k Q h + g / / u k / P u f P N o w w b G d u D x P K C t u 3 n x S v I J H U U o b G A n l A L k E m S S 6 Q S I c g j w w 5 D j o x Z 5 A v Q w 4 0 z A l T K c g o S I J f G X J M E I F j T B T E Z c h x F U o J k 8 i c N r S R I l Y k k U Q I 8 j C h o j x 6 h m a S 6 5 m w D / s f / z S 0 n Q + x I A j 1 Q J b S M H r g y u V q q q l 5 J D S Q J J X U U j q M Z / 6 B Q C C P D g W Q x 4 G Z R d Z A 5 d c w 4 i A G k 4 t f o w i k 8 l k i S Y Q w w t Q T I v M k k b g v p R Y W x i Q T n B A B L 3 + P p c s W 0 d I X F + A T D M M C w 4 R K A F t / P M y u d a 2 t w g O + C E E g k A n k 0 n G E q H 4 6 N B F J p 0 2 v Y Y i K r 2 K K N Q Z 5 Z I A Q 5 J C C f I 5 H 5 U n S I C 3 J w 5 4 8 R S S z R o q e D a H J J E O Q S J p 3 u J b p d t O / / s 9 P + X M M I z Z s Z 4 c J l R B a W z t o z 5 4 z 4 o m Z N J Q K J Z m 0 x h I k Q a j I x E T i X 7 x I A s k 4 R 6 0 B X u D F H G f i I I 1 Q p U 0 S T o M 4 M r R 2 Q l i b e e b + k t Z M I J z D Y a e P f / c + F Y 5 M f q v o o Q j b 2 T v D h E o G W 3 8 8 Q F 4 f t n c G e Z T W M p E q Q l M p E h n E A h C X E X 7 t Q S y j N A Q Z O J A Z T B o d g j D 4 0 X E W T S Q h g i g I D S c E i M N x R S I L M k V o J k E m E K m s v J T e H 0 I z x V M B Q a i H s q S G k R S + / 2 Y X B U I g i t J S I J c g k S Y X E 4 c F a U U s / C G H S P P b C E Q z C l B F A r 7 I F 0 4 w W V R a k 0 e 8 i F 9 N p n D I J h 3 i T K C e Z J J 9 J 0 U i 3 s x G k g n n G 2 H 7 s n 8 Z g h N b U 4 F h Q j 0 l t v y w l 7 q 6 f Q a h W L S m A n l E H K Q x t B Q E O S q U i E 0 q J o 2 M c E 6 Y R F J w n 9 Z I m l C S T C C N J p b S R j p k U o F Q k k S I O 8 T n x M m J H / / + f f 5 3 w + g b b O e G C Z U S X L 5 0 k y 5 e r B Q x S S L W X E w i Q S i Y g E y q q M F f D q z I J M F 8 M R M L p M G P j k e I J l F P U w 8 k C m s o k E i S C e + N N V X L V y y h B Y v l n u n D e D r Y z t 1 9 N E y o F O M f f / t R V G T E Q C a l q U A m J p U g E N K g k y a W B a f A G Q m Q R Y c y U x M I F w x C K f L o u N n E k 5 p K a i W R Y L M U C x m / G O I T W V M P o v 8 P 7 w X z s r i R 8 q g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 G u i d = " 4 b 1 1 9 b b 4 - 1 5 b c - 4 f 4 b - b 5 b e - 2 b 9 e 4 7 b 1 5 3 2 f "   R e v = " 1 "   R e v G u i d = " 6 0 a d a 1 b d - 8 a f 1 - 4 c 9 a - 9 e 8 c - a b 8 4 4 2 7 a 4 2 2 d " 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Props1.xml><?xml version="1.0" encoding="utf-8"?>
<ds:datastoreItem xmlns:ds="http://schemas.openxmlformats.org/officeDocument/2006/customXml" ds:itemID="{C15A1F51-A681-4A46-A075-BCEE275EF164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1A048ED5-A96C-442A-B8B6-F1D39A660AE9}">
  <ds:schemaRefs>
    <ds:schemaRef ds:uri="http://www.w3.org/2001/XMLSchema"/>
    <ds:schemaRef ds:uri="http://microsoft.data.visualization.engine.tours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BVOL</vt:lpstr>
      <vt:lpstr>STRIKE</vt:lpstr>
      <vt:lpstr>STRADDLE</vt:lpstr>
      <vt:lpstr>BSSTRADDLE</vt:lpstr>
      <vt:lpstr>ARTICLE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Victor Nemirov</dc:creator>
  <cp:lastModifiedBy>Shark</cp:lastModifiedBy>
  <dcterms:created xsi:type="dcterms:W3CDTF">2023-03-23T14:12:21Z</dcterms:created>
  <dcterms:modified xsi:type="dcterms:W3CDTF">2023-04-04T19:54:17Z</dcterms:modified>
</cp:coreProperties>
</file>